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90" windowWidth="16155" windowHeight="8445"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s>
  <definedNames/>
  <calcPr fullCalcOnLoad="1"/>
</workbook>
</file>

<file path=xl/sharedStrings.xml><?xml version="1.0" encoding="utf-8"?>
<sst xmlns="http://schemas.openxmlformats.org/spreadsheetml/2006/main" count="193" uniqueCount="83">
  <si>
    <t xml:space="preserve">First, you'll need to understand a bit more about borrowing money and how loans work. </t>
  </si>
  <si>
    <t>Month 1</t>
  </si>
  <si>
    <t>Month 2</t>
  </si>
  <si>
    <t>Month 3</t>
  </si>
  <si>
    <t>Month 4</t>
  </si>
  <si>
    <t>Month 5</t>
  </si>
  <si>
    <t>Month 6</t>
  </si>
  <si>
    <t>You've probably been told many times that it's important to save your money but do you know why?</t>
  </si>
  <si>
    <t>If we agree to repay the loan back at £20 per month, the amount outstanding at the end of the first month would be £90.  The way we calculate this is in two stages:</t>
  </si>
  <si>
    <t>Amount Owed (Start of Month)</t>
  </si>
  <si>
    <t>Amount Owed (End of Month)</t>
  </si>
  <si>
    <t>Calculation</t>
  </si>
  <si>
    <t>Add Interest Amount</t>
  </si>
  <si>
    <t>Subtract Monthly Payment</t>
  </si>
  <si>
    <t>A bank will let you borrow money from them if you agree to repay the loan back, usually over a fixed length of time with interest (interest is an amount of money that you pay in addition to the amount you want to borrow.  It's the bank's profit).</t>
  </si>
  <si>
    <t>Interest is usually calculated as a percentage of the outstanding loan amount (the money you still owe).  For example, let's assume you wanted to borrow £100 and the monthly rate of interest was 10%.  This means that 10% of the amount you owe would be added each month, from which the agreed monthly repayment would be subtracted:</t>
  </si>
  <si>
    <t>The table below shows the amount owing at the end of each of the first five months.  You can see that although we've already paid back the original loan amount of £100 after 5 months (5 x £20), there is still £39 owing.</t>
  </si>
  <si>
    <t>Month 7</t>
  </si>
  <si>
    <t>Month 8</t>
  </si>
  <si>
    <t>Pocket Money</t>
  </si>
  <si>
    <t>Month 9</t>
  </si>
  <si>
    <t>Month 10</t>
  </si>
  <si>
    <t>Bank Account (End Of Month)</t>
  </si>
  <si>
    <t>Bank Account (Start Of Month)</t>
  </si>
  <si>
    <t>Other Spend</t>
  </si>
  <si>
    <t>Gavin wants a new mobile phone and an Xbox game.  The phone costs £100 and the game costs £40.  Gavin has no money saved but gets £20 per month pocket money.  Gavin really wants the phone now and has looked into borrowing the money.  The interest rate of the loan would be 10% per month.</t>
  </si>
  <si>
    <t>The tables below shows when Gavin would be able to buy the phone and the game if he borrowed the money and if he saved up.  As you can see, if Gavin borrowed the money for the phone, all of his pocket money for the next 7 months and part of his pocket money in month 8 would go on repaying the loan.  He wouldn't be able to afford the game until month 10.  Whereas, if he saved up, he would be able to buy the phone and the game by month 7, three months sooner than if he'd borrowed the money.  He'd also have saved £46 more by the end of month 10 (£60 - £14).</t>
  </si>
  <si>
    <t>There are actually three important reasons why you should save money rather than borrow when you have the chance.</t>
  </si>
  <si>
    <t>The exercises in this workbook will help you to understand more about each.</t>
  </si>
  <si>
    <t>If Gavin saved, how many months will it take to buy the phone and the game?</t>
  </si>
  <si>
    <t>This is because Gavin has paid £46 in interest to the bank, which he wouldn't need to pay if he saved up.</t>
  </si>
  <si>
    <t>Select the statement you believe is true:</t>
  </si>
  <si>
    <t>How much will be outstanding on Gavin's loan at the end of month 1?</t>
  </si>
  <si>
    <t>Six months into her new job, Jenny's car brakes down and the garage tells her it will cost £300 to repair it.  Jenny needs her car to get to work but she hasn't got any savings.  As a result, she will either have to find a bank that will lend her the money or find a new job closer to home.</t>
  </si>
  <si>
    <t>Could Jenny have prevented this repair from causing her such a problem?</t>
  </si>
  <si>
    <t xml:space="preserve">How much did Jenny need to have saved each month since beginning her new job in order that she could afford the repair bill? </t>
  </si>
  <si>
    <t>Jenny gets a new job that pays her £800 per month.  Her monthly essential costs (things like food, gas, electricity and rent) are £600 and her travel costs (petrol for her car) are £100 every month.  Jenny also spends £100 every month downloading films and music from Itunes.</t>
  </si>
  <si>
    <t>What could Jenny have cut back on to save some money each month?</t>
  </si>
  <si>
    <t>Wages</t>
  </si>
  <si>
    <t>Itunes</t>
  </si>
  <si>
    <t>Total Income</t>
  </si>
  <si>
    <t>Total Outgoings</t>
  </si>
  <si>
    <t>Bank Account</t>
  </si>
  <si>
    <t>Income - Outgoings</t>
  </si>
  <si>
    <t>The tables below shows that Jenny could have afforded to pay for the repair by saving just half of the money she spent on non-essential items (Itunes) each month.  Instead, she chose to spend everything she earned, which meant she either had to get a loan, which she'd have to pay interest on, or she'd have to give up work and find a job closer to her home.  You can never predict when something unexpected is going to go wrong, which is why it is so important to save money whilst you have the chance.</t>
  </si>
  <si>
    <t>Essential Living Costs</t>
  </si>
  <si>
    <t>Travel Costs</t>
  </si>
  <si>
    <t>Car Repair</t>
  </si>
  <si>
    <t>NEXT &gt;&gt;</t>
  </si>
  <si>
    <t>HOME</t>
  </si>
  <si>
    <t>&lt;&lt; BACK</t>
  </si>
  <si>
    <t>Most people have their wages paid directly into their bank account</t>
  </si>
  <si>
    <t>Bank accounts are generally much safer places for your money than under your bed!</t>
  </si>
  <si>
    <t>How much interest will Mo have received in total at the end of month 1?</t>
  </si>
  <si>
    <t>Mo earns £900 a month and has essential living costs (things like food, gas, electricity and rent) of £700.  That means Mo has £200 that he could save each month.  Mo has a current account and a savings account, which requires him to give three months notice to withdraw any money.  The current account pays 1% interest per month and the savings account pays 10% interest per month.</t>
  </si>
  <si>
    <t>The tables below shows how much extra income Mo would have earned after 6 months if he accidentally spends £50 more than he planned to in month 1 and</t>
  </si>
  <si>
    <t>Current Account</t>
  </si>
  <si>
    <t>Savings Account</t>
  </si>
  <si>
    <t>Start Of Month</t>
  </si>
  <si>
    <t>Interest (1%)</t>
  </si>
  <si>
    <t>End Of Month</t>
  </si>
  <si>
    <t>Bank Charges</t>
  </si>
  <si>
    <t>New balance</t>
  </si>
  <si>
    <t>Interest (10%)</t>
  </si>
  <si>
    <t>Bank Charges *</t>
  </si>
  <si>
    <t>* Mo is charged £30 for not having enough money in his current account.</t>
  </si>
  <si>
    <t>Current  Account</t>
  </si>
  <si>
    <t>Income - Outgoings *</t>
  </si>
  <si>
    <t>Savings + Current</t>
  </si>
  <si>
    <t>Although each of the options earns Mo money in interest, you can see that Mo is better off keeping £100 in his current account so he doesn't get charged by the bank and transferring the rest to his savings account, which has a much higher rate of interest.</t>
  </si>
  <si>
    <t>Generally, you should aim to keep enough in your current account to cover your monthly livings costs and a bit more (you will get charged up to £40 by your bank for spending more than you have in your account, known as going overdrawn, so having a bit more than you think you'll need is a good idea).  The rest should then be transferred to a savings account.</t>
  </si>
  <si>
    <t>* Mo overspent by £50 in month 1 but because he had £100 in his current account, he wasn't charged by the bank and he had £50 left over.  He transferred the other £100 to his savings account.</t>
  </si>
  <si>
    <t>The bank pays you interest on your savings (just as you'll be charged interest on a loan, you'll receive interest from the bank by putting your money into an account).</t>
  </si>
  <si>
    <t>There two main types of bank account; current accounts and savings accounts.</t>
  </si>
  <si>
    <r>
      <rPr>
        <b/>
        <sz val="11"/>
        <color indexed="53"/>
        <rFont val="Arial Rounded MT Bold"/>
        <family val="2"/>
      </rPr>
      <t>Savings Account</t>
    </r>
    <r>
      <rPr>
        <sz val="11"/>
        <color indexed="53"/>
        <rFont val="Arial Rounded MT Bold"/>
        <family val="2"/>
      </rPr>
      <t xml:space="preserve"> </t>
    </r>
    <r>
      <rPr>
        <sz val="11"/>
        <color indexed="56"/>
        <rFont val="Arial Rounded MT Bold"/>
        <family val="2"/>
      </rPr>
      <t>- pays higher rates of interest but you usually need to request withdrawals in advance.  Generally, the higher the rate of interest, the more notice you'll need to give to withdraw your money.</t>
    </r>
  </si>
  <si>
    <t>Banks not only lend money but they also provide a safe place for you to save your money.  People have bank accounts for a number of reasons:</t>
  </si>
  <si>
    <t>How much should Mo have transferred in to his savings account by month 2?</t>
  </si>
  <si>
    <t>Last month Mo spent £80 more than he'd planned to.  He therefore thinks it's a good idea to keep £100 in his current account to make sure he doesn't go overdrawn again and get charged by his bank.</t>
  </si>
  <si>
    <t>© Debt Advice Foundation 2011 - Registered Charity 1095705 - www.debtadvicefoundation.org</t>
  </si>
  <si>
    <t xml:space="preserve">To get calculate the money Jenny has in her bank account, you must subtract outgoings from income in the month and add it to the amount she had left over in her account the previous month. </t>
  </si>
  <si>
    <r>
      <rPr>
        <sz val="11"/>
        <color indexed="56"/>
        <rFont val="Arial Rounded MT Bold"/>
        <family val="2"/>
      </rPr>
      <t xml:space="preserve">Stage 1 - </t>
    </r>
    <r>
      <rPr>
        <sz val="11"/>
        <color indexed="53"/>
        <rFont val="Arial Rounded MT Bold"/>
        <family val="2"/>
      </rPr>
      <t>We add the interest, which in this case is £10 (10% of £100) to the £100 owed.  This makes the total amount now owed £110.</t>
    </r>
  </si>
  <si>
    <r>
      <rPr>
        <sz val="11"/>
        <color indexed="56"/>
        <rFont val="Arial Rounded MT Bold"/>
        <family val="2"/>
      </rPr>
      <t>Stage 2 -</t>
    </r>
    <r>
      <rPr>
        <sz val="11"/>
        <color indexed="10"/>
        <rFont val="Arial Rounded MT Bold"/>
        <family val="2"/>
      </rPr>
      <t xml:space="preserve"> </t>
    </r>
    <r>
      <rPr>
        <sz val="11"/>
        <color indexed="53"/>
        <rFont val="Arial Rounded MT Bold"/>
        <family val="2"/>
      </rPr>
      <t xml:space="preserve">From this new amount, we then subtract our payment of £20, leaving us with £90 still owing. </t>
    </r>
  </si>
  <si>
    <r>
      <rPr>
        <b/>
        <sz val="11"/>
        <color indexed="53"/>
        <rFont val="Arial Rounded MT Bold"/>
        <family val="2"/>
      </rPr>
      <t>Current Account</t>
    </r>
    <r>
      <rPr>
        <sz val="11"/>
        <color indexed="53"/>
        <rFont val="Arial Rounded MT Bold"/>
        <family val="2"/>
      </rPr>
      <t xml:space="preserve"> </t>
    </r>
    <r>
      <rPr>
        <sz val="11"/>
        <color indexed="56"/>
        <rFont val="Arial Rounded MT Bold"/>
        <family val="2"/>
      </rPr>
      <t>- doesn't pay that much in interest but allows you to get access to your money immediately. This is the account people usually have their wages paid in to.</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</si>
</sst>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74">
    <font>
      <sz val="11"/>
      <color theme="1"/>
      <name val="Calibri"/>
      <family val="2"/>
    </font>
    <font>
      <sz val="11"/>
      <color indexed="8"/>
      <name val="Calibri"/>
      <family val="2"/>
    </font>
    <font>
      <sz val="11"/>
      <color indexed="56"/>
      <name val="Arial Rounded MT Bold"/>
      <family val="2"/>
    </font>
    <font>
      <sz val="11"/>
      <color indexed="53"/>
      <name val="Arial Rounded MT Bold"/>
      <family val="2"/>
    </font>
    <font>
      <b/>
      <sz val="11"/>
      <color indexed="53"/>
      <name val="Arial Rounded MT Bold"/>
      <family val="2"/>
    </font>
    <font>
      <sz val="11"/>
      <color indexed="10"/>
      <name val="Arial Rounded MT Bold"/>
      <family val="2"/>
    </font>
    <font>
      <b/>
      <sz val="16"/>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b/>
      <sz val="18"/>
      <color indexed="56"/>
      <name val="Arial Rounded MT Bold"/>
      <family val="2"/>
    </font>
    <font>
      <sz val="9"/>
      <color indexed="9"/>
      <name val="Arial Rounded MT Bold"/>
      <family val="2"/>
    </font>
    <font>
      <sz val="9"/>
      <color indexed="56"/>
      <name val="Arial Rounded MT Bold"/>
      <family val="2"/>
    </font>
    <font>
      <sz val="11"/>
      <color indexed="9"/>
      <name val="Arial Rounded MT Bold"/>
      <family val="2"/>
    </font>
    <font>
      <sz val="11"/>
      <color indexed="52"/>
      <name val="Arial Rounded MT Bold"/>
      <family val="2"/>
    </font>
    <font>
      <sz val="8"/>
      <color indexed="56"/>
      <name val="Arial Rounded MT Bold"/>
      <family val="2"/>
    </font>
    <font>
      <sz val="8"/>
      <color indexed="10"/>
      <name val="Arial Rounded MT Bold"/>
      <family val="2"/>
    </font>
    <font>
      <sz val="8"/>
      <color indexed="9"/>
      <name val="Arial Rounded MT Bold"/>
      <family val="2"/>
    </font>
    <font>
      <b/>
      <sz val="11"/>
      <color indexed="56"/>
      <name val="Arial Rounded MT Bold"/>
      <family val="2"/>
    </font>
    <font>
      <sz val="9"/>
      <color indexed="9"/>
      <name val="Calibri"/>
      <family val="2"/>
    </font>
    <font>
      <sz val="9"/>
      <color indexed="56"/>
      <name val="Calibri"/>
      <family val="2"/>
    </font>
    <font>
      <b/>
      <sz val="12"/>
      <color indexed="53"/>
      <name val="Arial Rounded MT Bold"/>
      <family val="2"/>
    </font>
    <font>
      <sz val="8"/>
      <color indexed="8"/>
      <name val="Calibri"/>
      <family val="0"/>
    </font>
    <font>
      <sz val="10"/>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Calibri"/>
      <family val="2"/>
    </font>
    <font>
      <sz val="11"/>
      <color rgb="FF002060"/>
      <name val="Arial Rounded MT Bold"/>
      <family val="2"/>
    </font>
    <font>
      <b/>
      <sz val="18"/>
      <color rgb="FF002060"/>
      <name val="Arial Rounded MT Bold"/>
      <family val="2"/>
    </font>
    <font>
      <sz val="9"/>
      <color theme="0"/>
      <name val="Arial Rounded MT Bold"/>
      <family val="2"/>
    </font>
    <font>
      <sz val="9"/>
      <color rgb="FF002060"/>
      <name val="Arial Rounded MT Bold"/>
      <family val="2"/>
    </font>
    <font>
      <sz val="11"/>
      <color theme="0"/>
      <name val="Arial Rounded MT Bold"/>
      <family val="2"/>
    </font>
    <font>
      <sz val="11"/>
      <color rgb="FFCC6600"/>
      <name val="Arial Rounded MT Bold"/>
      <family val="2"/>
    </font>
    <font>
      <sz val="8"/>
      <color rgb="FF002060"/>
      <name val="Arial Rounded MT Bold"/>
      <family val="2"/>
    </font>
    <font>
      <sz val="8"/>
      <color rgb="FFFF0000"/>
      <name val="Arial Rounded MT Bold"/>
      <family val="2"/>
    </font>
    <font>
      <sz val="8"/>
      <color theme="0"/>
      <name val="Arial Rounded MT Bold"/>
      <family val="2"/>
    </font>
    <font>
      <b/>
      <sz val="11"/>
      <color rgb="FF002060"/>
      <name val="Arial Rounded MT Bold"/>
      <family val="2"/>
    </font>
    <font>
      <sz val="11"/>
      <color theme="9" tint="-0.24997000396251678"/>
      <name val="Arial Rounded MT Bold"/>
      <family val="2"/>
    </font>
    <font>
      <sz val="9"/>
      <color theme="0"/>
      <name val="Calibri"/>
      <family val="2"/>
    </font>
    <font>
      <sz val="9"/>
      <color rgb="FF002060"/>
      <name val="Calibri"/>
      <family val="2"/>
    </font>
    <font>
      <b/>
      <sz val="12"/>
      <color theme="9" tint="-0.24997000396251678"/>
      <name val="Arial Rounded MT Bold"/>
      <family val="2"/>
    </font>
    <font>
      <sz val="11"/>
      <color rgb="FFFF0000"/>
      <name val="Arial Rounded MT Bold"/>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rgb="FFFF0000"/>
        <bgColor indexed="64"/>
      </patternFill>
    </fill>
    <fill>
      <patternFill patternType="solid">
        <fgColor theme="9"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2060"/>
      </left>
      <right style="medium">
        <color rgb="FF002060"/>
      </right>
      <top style="medium">
        <color rgb="FF002060"/>
      </top>
      <bottom style="medium">
        <color rgb="FF002060"/>
      </bottom>
    </border>
    <border>
      <left style="medium">
        <color rgb="FF002060"/>
      </left>
      <right/>
      <top style="medium">
        <color rgb="FF002060"/>
      </top>
      <bottom style="medium">
        <color rgb="FF002060"/>
      </bottom>
    </border>
    <border>
      <left/>
      <right/>
      <top style="medium">
        <color rgb="FF002060"/>
      </top>
      <bottom style="medium">
        <color rgb="FF002060"/>
      </bottom>
    </border>
    <border>
      <left/>
      <right style="medium">
        <color rgb="FF002060"/>
      </right>
      <top style="medium">
        <color rgb="FF002060"/>
      </top>
      <bottom style="medium">
        <color rgb="FF002060"/>
      </bottom>
    </border>
    <border>
      <left style="medium">
        <color rgb="FF002060"/>
      </left>
      <right style="medium">
        <color rgb="FF00B0F0"/>
      </right>
      <top style="medium">
        <color rgb="FF002060"/>
      </top>
      <bottom style="medium">
        <color rgb="FF00B0F0"/>
      </bottom>
    </border>
    <border>
      <left style="medium">
        <color rgb="FF002060"/>
      </left>
      <right style="medium">
        <color rgb="FF002060"/>
      </right>
      <top/>
      <bottom style="medium">
        <color rgb="FF002060"/>
      </bottom>
    </border>
    <border>
      <left style="medium">
        <color rgb="FF002060"/>
      </left>
      <right/>
      <top style="medium">
        <color rgb="FF002060"/>
      </top>
      <bottom/>
    </border>
    <border>
      <left/>
      <right/>
      <top style="medium">
        <color rgb="FF002060"/>
      </top>
      <bottom/>
    </border>
    <border>
      <left/>
      <right style="medium">
        <color rgb="FF00B0F0"/>
      </right>
      <top style="medium">
        <color rgb="FF002060"/>
      </top>
      <bottom/>
    </border>
    <border>
      <left style="medium">
        <color rgb="FF002060"/>
      </left>
      <right/>
      <top/>
      <bottom style="medium">
        <color rgb="FF00B0F0"/>
      </bottom>
    </border>
    <border>
      <left/>
      <right/>
      <top/>
      <bottom style="medium">
        <color rgb="FF00B0F0"/>
      </bottom>
    </border>
    <border>
      <left/>
      <right style="medium">
        <color rgb="FF00B0F0"/>
      </right>
      <top/>
      <bottom style="medium">
        <color rgb="FF00B0F0"/>
      </bottom>
    </border>
    <border>
      <left style="medium">
        <color rgb="FF002060"/>
      </left>
      <right/>
      <top/>
      <bottom style="medium">
        <color rgb="FF002060"/>
      </bottom>
    </border>
    <border>
      <left/>
      <right/>
      <top/>
      <bottom style="medium">
        <color rgb="FF00206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8">
    <xf numFmtId="0" fontId="0"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58" fillId="33" borderId="0" xfId="0" applyFont="1" applyFill="1" applyAlignment="1">
      <alignment/>
    </xf>
    <xf numFmtId="0" fontId="58" fillId="0" borderId="0" xfId="0" applyFont="1" applyFill="1" applyAlignment="1">
      <alignment/>
    </xf>
    <xf numFmtId="0" fontId="59" fillId="33" borderId="0" xfId="0" applyFont="1" applyFill="1" applyAlignment="1">
      <alignment/>
    </xf>
    <xf numFmtId="0" fontId="59" fillId="0" borderId="0" xfId="0" applyFont="1" applyAlignment="1">
      <alignment vertical="top" wrapText="1"/>
    </xf>
    <xf numFmtId="0" fontId="59" fillId="0" borderId="0" xfId="0" applyFont="1" applyAlignment="1">
      <alignment vertical="top"/>
    </xf>
    <xf numFmtId="0" fontId="59" fillId="0" borderId="0" xfId="0" applyFont="1" applyAlignment="1">
      <alignment horizontal="left" vertical="top" wrapText="1"/>
    </xf>
    <xf numFmtId="1" fontId="59" fillId="0" borderId="0" xfId="0" applyNumberFormat="1" applyFont="1" applyAlignment="1">
      <alignment horizontal="center" vertical="top" wrapText="1"/>
    </xf>
    <xf numFmtId="0" fontId="61" fillId="33" borderId="10" xfId="0" applyFont="1" applyFill="1" applyBorder="1" applyAlignment="1">
      <alignment horizontal="center" vertical="center"/>
    </xf>
    <xf numFmtId="165" fontId="62" fillId="0" borderId="10" xfId="0" applyNumberFormat="1" applyFont="1" applyBorder="1" applyAlignment="1">
      <alignment horizontal="center" vertical="center" wrapText="1"/>
    </xf>
    <xf numFmtId="0" fontId="62" fillId="0" borderId="11" xfId="0" applyFont="1" applyBorder="1" applyAlignment="1">
      <alignment horizontal="left" vertical="center"/>
    </xf>
    <xf numFmtId="0" fontId="62" fillId="0" borderId="12" xfId="0" applyFont="1" applyBorder="1" applyAlignment="1">
      <alignment horizontal="left" vertical="center" wrapText="1"/>
    </xf>
    <xf numFmtId="0" fontId="62" fillId="0" borderId="13" xfId="0" applyFont="1" applyBorder="1" applyAlignment="1">
      <alignment horizontal="left" vertical="center" wrapText="1"/>
    </xf>
    <xf numFmtId="0" fontId="59" fillId="0" borderId="0" xfId="0" applyFont="1" applyFill="1" applyAlignment="1">
      <alignment vertical="top" wrapText="1"/>
    </xf>
    <xf numFmtId="0" fontId="59" fillId="0" borderId="0" xfId="0" applyFont="1" applyBorder="1" applyAlignment="1">
      <alignment vertical="top" wrapText="1"/>
    </xf>
    <xf numFmtId="0" fontId="59" fillId="0" borderId="0" xfId="0" applyFont="1" applyFill="1" applyBorder="1" applyAlignment="1">
      <alignment vertical="top" wrapText="1"/>
    </xf>
    <xf numFmtId="0" fontId="61" fillId="33" borderId="12" xfId="0" applyFont="1" applyFill="1" applyBorder="1" applyAlignment="1">
      <alignment horizontal="center" vertical="center" wrapText="1"/>
    </xf>
    <xf numFmtId="0" fontId="61" fillId="33" borderId="13" xfId="0" applyFont="1" applyFill="1" applyBorder="1" applyAlignment="1">
      <alignment horizontal="center" vertical="center" wrapText="1"/>
    </xf>
    <xf numFmtId="165" fontId="62" fillId="0" borderId="11" xfId="0" applyNumberFormat="1" applyFont="1" applyBorder="1" applyAlignment="1">
      <alignment horizontal="center" vertical="center" wrapText="1"/>
    </xf>
    <xf numFmtId="0" fontId="61" fillId="33" borderId="10" xfId="0" applyFont="1" applyFill="1" applyBorder="1" applyAlignment="1">
      <alignment horizontal="center" vertical="center" wrapText="1"/>
    </xf>
    <xf numFmtId="165" fontId="62" fillId="34" borderId="10" xfId="0" applyNumberFormat="1" applyFont="1" applyFill="1" applyBorder="1" applyAlignment="1">
      <alignment horizontal="center" vertical="center" wrapText="1"/>
    </xf>
    <xf numFmtId="165" fontId="62" fillId="0" borderId="13" xfId="0" applyNumberFormat="1" applyFont="1" applyBorder="1" applyAlignment="1">
      <alignment horizontal="center" vertical="center" wrapText="1"/>
    </xf>
    <xf numFmtId="0" fontId="62" fillId="33" borderId="10" xfId="0" applyFont="1" applyFill="1" applyBorder="1" applyAlignment="1">
      <alignment horizontal="center" vertical="center" wrapText="1"/>
    </xf>
    <xf numFmtId="165" fontId="62" fillId="35" borderId="10" xfId="0" applyNumberFormat="1" applyFont="1" applyFill="1" applyBorder="1" applyAlignment="1">
      <alignment horizontal="center" vertical="center" wrapText="1"/>
    </xf>
    <xf numFmtId="0" fontId="63" fillId="0" borderId="0" xfId="0" applyFont="1" applyFill="1" applyAlignment="1">
      <alignment vertical="top" wrapText="1"/>
    </xf>
    <xf numFmtId="0" fontId="64" fillId="0" borderId="0" xfId="0" applyFont="1" applyAlignment="1">
      <alignment vertical="top"/>
    </xf>
    <xf numFmtId="0" fontId="64" fillId="0" borderId="0" xfId="0" applyFont="1" applyAlignment="1">
      <alignment/>
    </xf>
    <xf numFmtId="0" fontId="43" fillId="33" borderId="0" xfId="53" applyFont="1" applyFill="1" applyAlignment="1" applyProtection="1">
      <alignment horizontal="center" vertical="center"/>
      <protection/>
    </xf>
    <xf numFmtId="0" fontId="50" fillId="0" borderId="0" xfId="53" applyAlignment="1" applyProtection="1" quotePrefix="1">
      <alignment/>
      <protection/>
    </xf>
    <xf numFmtId="0" fontId="65" fillId="0" borderId="0" xfId="0" applyFont="1" applyAlignment="1">
      <alignment horizontal="center" vertical="center"/>
    </xf>
    <xf numFmtId="0" fontId="66" fillId="0" borderId="0" xfId="0" applyFont="1" applyAlignment="1">
      <alignment horizontal="right" vertical="center"/>
    </xf>
    <xf numFmtId="0" fontId="67" fillId="36" borderId="14" xfId="0" applyFont="1" applyFill="1" applyBorder="1" applyAlignment="1" applyProtection="1">
      <alignment horizontal="center" vertical="center"/>
      <protection locked="0"/>
    </xf>
    <xf numFmtId="6" fontId="67" fillId="36" borderId="14" xfId="0" applyNumberFormat="1" applyFont="1" applyFill="1" applyBorder="1" applyAlignment="1" applyProtection="1">
      <alignment horizontal="center" vertical="center"/>
      <protection locked="0"/>
    </xf>
    <xf numFmtId="0" fontId="68" fillId="0" borderId="0" xfId="0" applyFont="1" applyAlignment="1">
      <alignment/>
    </xf>
    <xf numFmtId="0" fontId="59" fillId="0" borderId="0" xfId="0" applyFont="1" applyAlignment="1">
      <alignment horizontal="justify" vertical="top" wrapText="1"/>
    </xf>
    <xf numFmtId="0" fontId="59" fillId="0" borderId="0" xfId="0" applyFont="1" applyAlignment="1">
      <alignment horizontal="justify" vertical="top"/>
    </xf>
    <xf numFmtId="165" fontId="62" fillId="0" borderId="10" xfId="0" applyNumberFormat="1" applyFont="1" applyFill="1" applyBorder="1" applyAlignment="1">
      <alignment horizontal="center" vertical="center" wrapText="1"/>
    </xf>
    <xf numFmtId="165" fontId="62" fillId="0" borderId="15" xfId="0" applyNumberFormat="1" applyFont="1" applyBorder="1" applyAlignment="1">
      <alignment horizontal="center" vertical="center" wrapText="1"/>
    </xf>
    <xf numFmtId="0" fontId="61" fillId="0" borderId="0" xfId="0" applyFont="1" applyFill="1" applyBorder="1" applyAlignment="1">
      <alignment horizontal="center" vertical="center"/>
    </xf>
    <xf numFmtId="165" fontId="62" fillId="0" borderId="0" xfId="0" applyNumberFormat="1" applyFont="1" applyFill="1" applyBorder="1" applyAlignment="1">
      <alignment horizontal="center" vertical="center" wrapText="1"/>
    </xf>
    <xf numFmtId="0" fontId="62"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165" fontId="62" fillId="37" borderId="10" xfId="0" applyNumberFormat="1" applyFont="1" applyFill="1" applyBorder="1" applyAlignment="1">
      <alignment horizontal="center" vertical="center" wrapText="1"/>
    </xf>
    <xf numFmtId="0" fontId="50" fillId="0" borderId="0" xfId="53" applyAlignment="1" applyProtection="1">
      <alignment/>
      <protection/>
    </xf>
    <xf numFmtId="0" fontId="59" fillId="0" borderId="0" xfId="0" applyFont="1" applyAlignment="1">
      <alignment horizontal="justify" vertical="top" wrapText="1"/>
    </xf>
    <xf numFmtId="0" fontId="43" fillId="33" borderId="0" xfId="53" applyFont="1" applyFill="1" applyAlignment="1" applyProtection="1">
      <alignment horizontal="center"/>
      <protection/>
    </xf>
    <xf numFmtId="0" fontId="58" fillId="0" borderId="0" xfId="0" applyFont="1" applyAlignment="1">
      <alignment/>
    </xf>
    <xf numFmtId="0" fontId="59"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vertical="top"/>
    </xf>
    <xf numFmtId="0" fontId="69" fillId="0" borderId="0" xfId="0" applyFont="1" applyAlignment="1">
      <alignment horizontal="center" vertical="top" wrapText="1"/>
    </xf>
    <xf numFmtId="164" fontId="62" fillId="0" borderId="10" xfId="0" applyNumberFormat="1" applyFont="1" applyFill="1" applyBorder="1" applyAlignment="1">
      <alignment horizontal="center" vertical="center" wrapText="1"/>
    </xf>
    <xf numFmtId="0" fontId="62" fillId="0" borderId="0" xfId="0" applyFont="1" applyFill="1" applyBorder="1" applyAlignment="1">
      <alignment horizontal="left" vertical="center"/>
    </xf>
    <xf numFmtId="164" fontId="62" fillId="0" borderId="15" xfId="0" applyNumberFormat="1" applyFont="1" applyBorder="1" applyAlignment="1">
      <alignment horizontal="center" vertical="center" wrapText="1"/>
    </xf>
    <xf numFmtId="164" fontId="62" fillId="38" borderId="10" xfId="0" applyNumberFormat="1" applyFont="1" applyFill="1" applyBorder="1" applyAlignment="1">
      <alignment horizontal="center" vertical="center" wrapText="1"/>
    </xf>
    <xf numFmtId="164" fontId="62" fillId="35" borderId="10" xfId="0" applyNumberFormat="1" applyFont="1" applyFill="1" applyBorder="1" applyAlignment="1">
      <alignment horizontal="center" vertical="center" wrapText="1"/>
    </xf>
    <xf numFmtId="164" fontId="62" fillId="37" borderId="10" xfId="0" applyNumberFormat="1" applyFont="1" applyFill="1" applyBorder="1" applyAlignment="1">
      <alignment horizontal="center" vertical="center" wrapText="1"/>
    </xf>
    <xf numFmtId="0" fontId="62" fillId="0" borderId="0" xfId="0" applyFont="1" applyFill="1" applyBorder="1" applyAlignment="1">
      <alignment horizontal="left" vertical="center" wrapText="1"/>
    </xf>
    <xf numFmtId="0" fontId="70" fillId="33" borderId="0" xfId="0" applyFont="1" applyFill="1" applyAlignment="1">
      <alignment/>
    </xf>
    <xf numFmtId="0" fontId="71" fillId="0" borderId="0" xfId="0" applyFont="1" applyAlignment="1">
      <alignment horizontal="left" vertical="center"/>
    </xf>
    <xf numFmtId="0" fontId="71" fillId="0" borderId="0" xfId="53" applyFont="1" applyAlignment="1" applyProtection="1">
      <alignment/>
      <protection/>
    </xf>
    <xf numFmtId="0" fontId="71" fillId="0" borderId="0" xfId="0" applyFont="1" applyAlignment="1">
      <alignment/>
    </xf>
    <xf numFmtId="0" fontId="71" fillId="0" borderId="0" xfId="0" applyFont="1" applyAlignment="1">
      <alignment horizontal="right"/>
    </xf>
    <xf numFmtId="0" fontId="71" fillId="0" borderId="0" xfId="0" applyFont="1" applyAlignment="1" applyProtection="1">
      <alignment horizontal="right"/>
      <protection locked="0"/>
    </xf>
    <xf numFmtId="0" fontId="59" fillId="0" borderId="0" xfId="0" applyFont="1" applyAlignment="1">
      <alignment horizontal="justify" vertical="top" wrapText="1"/>
    </xf>
    <xf numFmtId="0" fontId="59" fillId="0" borderId="0" xfId="0" applyFont="1" applyAlignment="1">
      <alignment horizontal="justify" vertical="top"/>
    </xf>
    <xf numFmtId="0" fontId="59" fillId="0" borderId="0" xfId="0" applyFont="1" applyAlignment="1">
      <alignment horizontal="justify" vertical="top" wrapText="1"/>
    </xf>
    <xf numFmtId="0" fontId="72" fillId="0" borderId="0" xfId="53" applyFont="1" applyAlignment="1" applyProtection="1">
      <alignment horizontal="left"/>
      <protection/>
    </xf>
    <xf numFmtId="0" fontId="72" fillId="0" borderId="0" xfId="53" applyFont="1" applyAlignment="1" applyProtection="1">
      <alignment horizontal="left" vertical="top"/>
      <protection/>
    </xf>
    <xf numFmtId="0" fontId="61" fillId="33" borderId="11"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73" fillId="0" borderId="0" xfId="0" applyFont="1" applyAlignment="1">
      <alignment horizontal="justify" vertical="top" wrapText="1"/>
    </xf>
    <xf numFmtId="0" fontId="66" fillId="0" borderId="0" xfId="0" applyFont="1" applyAlignment="1">
      <alignment horizontal="left" vertical="center" wrapText="1"/>
    </xf>
    <xf numFmtId="0" fontId="67" fillId="36" borderId="16" xfId="0" applyFont="1" applyFill="1" applyBorder="1" applyAlignment="1" applyProtection="1">
      <alignment horizontal="center" vertical="center" wrapText="1"/>
      <protection locked="0"/>
    </xf>
    <xf numFmtId="0" fontId="67" fillId="36" borderId="17" xfId="0" applyFont="1" applyFill="1" applyBorder="1" applyAlignment="1" applyProtection="1">
      <alignment horizontal="center" vertical="center" wrapText="1"/>
      <protection locked="0"/>
    </xf>
    <xf numFmtId="0" fontId="67" fillId="36" borderId="18" xfId="0" applyFont="1" applyFill="1" applyBorder="1" applyAlignment="1" applyProtection="1">
      <alignment horizontal="center" vertical="center" wrapText="1"/>
      <protection locked="0"/>
    </xf>
    <xf numFmtId="0" fontId="67" fillId="36" borderId="19" xfId="0" applyFont="1" applyFill="1" applyBorder="1" applyAlignment="1" applyProtection="1">
      <alignment horizontal="center" vertical="center" wrapText="1"/>
      <protection locked="0"/>
    </xf>
    <xf numFmtId="0" fontId="67" fillId="36" borderId="20" xfId="0" applyFont="1" applyFill="1" applyBorder="1" applyAlignment="1" applyProtection="1">
      <alignment horizontal="center" vertical="center" wrapText="1"/>
      <protection locked="0"/>
    </xf>
    <xf numFmtId="0" fontId="67" fillId="36" borderId="21" xfId="0" applyFont="1" applyFill="1" applyBorder="1" applyAlignment="1" applyProtection="1">
      <alignment horizontal="center" vertical="center" wrapText="1"/>
      <protection locked="0"/>
    </xf>
    <xf numFmtId="0" fontId="66" fillId="0" borderId="0" xfId="0" applyFont="1" applyAlignment="1">
      <alignment horizontal="left" vertical="center"/>
    </xf>
    <xf numFmtId="0" fontId="59" fillId="0" borderId="0" xfId="0" applyNumberFormat="1" applyFont="1" applyAlignment="1">
      <alignment horizontal="justify" vertical="top" wrapText="1"/>
    </xf>
    <xf numFmtId="0" fontId="59" fillId="0" borderId="0" xfId="0" applyFont="1" applyAlignment="1">
      <alignment horizontal="left" vertical="center" wrapText="1"/>
    </xf>
    <xf numFmtId="6" fontId="67" fillId="36" borderId="16" xfId="0" applyNumberFormat="1" applyFont="1" applyFill="1" applyBorder="1" applyAlignment="1" applyProtection="1">
      <alignment horizontal="center" vertical="center"/>
      <protection locked="0"/>
    </xf>
    <xf numFmtId="6" fontId="67" fillId="36" borderId="19" xfId="0" applyNumberFormat="1" applyFont="1" applyFill="1" applyBorder="1" applyAlignment="1" applyProtection="1">
      <alignment horizontal="center" vertical="center"/>
      <protection locked="0"/>
    </xf>
    <xf numFmtId="0" fontId="61" fillId="33" borderId="22"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2" xfId="0" applyFont="1" applyFill="1" applyBorder="1" applyAlignment="1">
      <alignment horizontal="center" vertical="center"/>
    </xf>
    <xf numFmtId="0" fontId="61" fillId="33" borderId="13" xfId="0" applyFont="1" applyFill="1" applyBorder="1" applyAlignment="1">
      <alignment horizontal="center" vertical="center"/>
    </xf>
    <xf numFmtId="0" fontId="69" fillId="0" borderId="0" xfId="0" applyFont="1" applyAlignment="1">
      <alignment horizontal="justify" vertical="top" wrapText="1"/>
    </xf>
    <xf numFmtId="0" fontId="66" fillId="0" borderId="0" xfId="0" applyFont="1" applyAlignment="1">
      <alignment horizontal="left" vertical="top" wrapText="1"/>
    </xf>
    <xf numFmtId="0" fontId="62" fillId="0" borderId="17"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59" fillId="0" borderId="0" xfId="0" applyFont="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png"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5.emf" /><Relationship Id="rId6"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png" /><Relationship Id="rId3"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png" /><Relationship Id="rId3"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2.png" /><Relationship Id="rId3"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10</xdr:row>
      <xdr:rowOff>133350</xdr:rowOff>
    </xdr:from>
    <xdr:to>
      <xdr:col>8</xdr:col>
      <xdr:colOff>200025</xdr:colOff>
      <xdr:row>13</xdr:row>
      <xdr:rowOff>95250</xdr:rowOff>
    </xdr:to>
    <xdr:pic>
      <xdr:nvPicPr>
        <xdr:cNvPr id="1" name="Picture 3"/>
        <xdr:cNvPicPr preferRelativeResize="1">
          <a:picLocks noChangeAspect="1"/>
        </xdr:cNvPicPr>
      </xdr:nvPicPr>
      <xdr:blipFill>
        <a:blip r:embed="rId1"/>
        <a:stretch>
          <a:fillRect/>
        </a:stretch>
      </xdr:blipFill>
      <xdr:spPr>
        <a:xfrm>
          <a:off x="2219325" y="2038350"/>
          <a:ext cx="2857500" cy="533400"/>
        </a:xfrm>
        <a:prstGeom prst="rect">
          <a:avLst/>
        </a:prstGeom>
        <a:noFill/>
        <a:ln w="9525" cmpd="sng">
          <a:noFill/>
        </a:ln>
      </xdr:spPr>
    </xdr:pic>
    <xdr:clientData/>
  </xdr:twoCellAnchor>
  <xdr:twoCellAnchor editAs="oneCell">
    <xdr:from>
      <xdr:col>0</xdr:col>
      <xdr:colOff>0</xdr:colOff>
      <xdr:row>0</xdr:row>
      <xdr:rowOff>0</xdr:rowOff>
    </xdr:from>
    <xdr:to>
      <xdr:col>12</xdr:col>
      <xdr:colOff>0</xdr:colOff>
      <xdr:row>10</xdr:row>
      <xdr:rowOff>76200</xdr:rowOff>
    </xdr:to>
    <xdr:pic>
      <xdr:nvPicPr>
        <xdr:cNvPr id="2" name="Picture 16"/>
        <xdr:cNvPicPr preferRelativeResize="1">
          <a:picLocks noChangeAspect="1"/>
        </xdr:cNvPicPr>
      </xdr:nvPicPr>
      <xdr:blipFill>
        <a:blip r:embed="rId2"/>
        <a:stretch>
          <a:fillRect/>
        </a:stretch>
      </xdr:blipFill>
      <xdr:spPr>
        <a:xfrm>
          <a:off x="0" y="0"/>
          <a:ext cx="7315200" cy="1981200"/>
        </a:xfrm>
        <a:prstGeom prst="rect">
          <a:avLst/>
        </a:prstGeom>
        <a:noFill/>
        <a:ln w="9525" cmpd="sng">
          <a:noFill/>
        </a:ln>
      </xdr:spPr>
    </xdr:pic>
    <xdr:clientData/>
  </xdr:twoCellAnchor>
  <xdr:twoCellAnchor editAs="oneCell">
    <xdr:from>
      <xdr:col>1</xdr:col>
      <xdr:colOff>9525</xdr:colOff>
      <xdr:row>20</xdr:row>
      <xdr:rowOff>171450</xdr:rowOff>
    </xdr:from>
    <xdr:to>
      <xdr:col>1</xdr:col>
      <xdr:colOff>247650</xdr:colOff>
      <xdr:row>22</xdr:row>
      <xdr:rowOff>19050</xdr:rowOff>
    </xdr:to>
    <xdr:pic>
      <xdr:nvPicPr>
        <xdr:cNvPr id="3" name="Picture 177"/>
        <xdr:cNvPicPr preferRelativeResize="1">
          <a:picLocks noChangeAspect="1"/>
        </xdr:cNvPicPr>
      </xdr:nvPicPr>
      <xdr:blipFill>
        <a:blip r:embed="rId3"/>
        <a:stretch>
          <a:fillRect/>
        </a:stretch>
      </xdr:blipFill>
      <xdr:spPr>
        <a:xfrm>
          <a:off x="619125" y="3981450"/>
          <a:ext cx="238125" cy="228600"/>
        </a:xfrm>
        <a:prstGeom prst="rect">
          <a:avLst/>
        </a:prstGeom>
        <a:noFill/>
        <a:ln w="9525" cmpd="sng">
          <a:noFill/>
        </a:ln>
      </xdr:spPr>
    </xdr:pic>
    <xdr:clientData/>
  </xdr:twoCellAnchor>
  <xdr:twoCellAnchor editAs="oneCell">
    <xdr:from>
      <xdr:col>1</xdr:col>
      <xdr:colOff>9525</xdr:colOff>
      <xdr:row>22</xdr:row>
      <xdr:rowOff>66675</xdr:rowOff>
    </xdr:from>
    <xdr:to>
      <xdr:col>1</xdr:col>
      <xdr:colOff>247650</xdr:colOff>
      <xdr:row>24</xdr:row>
      <xdr:rowOff>9525</xdr:rowOff>
    </xdr:to>
    <xdr:pic>
      <xdr:nvPicPr>
        <xdr:cNvPr id="4" name="Picture 177"/>
        <xdr:cNvPicPr preferRelativeResize="1">
          <a:picLocks noChangeAspect="1"/>
        </xdr:cNvPicPr>
      </xdr:nvPicPr>
      <xdr:blipFill>
        <a:blip r:embed="rId3"/>
        <a:stretch>
          <a:fillRect/>
        </a:stretch>
      </xdr:blipFill>
      <xdr:spPr>
        <a:xfrm>
          <a:off x="619125" y="4257675"/>
          <a:ext cx="238125" cy="219075"/>
        </a:xfrm>
        <a:prstGeom prst="rect">
          <a:avLst/>
        </a:prstGeom>
        <a:noFill/>
        <a:ln w="9525" cmpd="sng">
          <a:noFill/>
        </a:ln>
      </xdr:spPr>
    </xdr:pic>
    <xdr:clientData/>
  </xdr:twoCellAnchor>
  <xdr:twoCellAnchor editAs="oneCell">
    <xdr:from>
      <xdr:col>1</xdr:col>
      <xdr:colOff>9525</xdr:colOff>
      <xdr:row>24</xdr:row>
      <xdr:rowOff>76200</xdr:rowOff>
    </xdr:from>
    <xdr:to>
      <xdr:col>1</xdr:col>
      <xdr:colOff>247650</xdr:colOff>
      <xdr:row>26</xdr:row>
      <xdr:rowOff>19050</xdr:rowOff>
    </xdr:to>
    <xdr:pic>
      <xdr:nvPicPr>
        <xdr:cNvPr id="5" name="Picture 177"/>
        <xdr:cNvPicPr preferRelativeResize="1">
          <a:picLocks noChangeAspect="1"/>
        </xdr:cNvPicPr>
      </xdr:nvPicPr>
      <xdr:blipFill>
        <a:blip r:embed="rId3"/>
        <a:stretch>
          <a:fillRect/>
        </a:stretch>
      </xdr:blipFill>
      <xdr:spPr>
        <a:xfrm>
          <a:off x="619125" y="4543425"/>
          <a:ext cx="2381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10</xdr:row>
      <xdr:rowOff>142875</xdr:rowOff>
    </xdr:from>
    <xdr:to>
      <xdr:col>8</xdr:col>
      <xdr:colOff>571500</xdr:colOff>
      <xdr:row>13</xdr:row>
      <xdr:rowOff>85725</xdr:rowOff>
    </xdr:to>
    <xdr:pic>
      <xdr:nvPicPr>
        <xdr:cNvPr id="1" name="Picture 4"/>
        <xdr:cNvPicPr preferRelativeResize="1">
          <a:picLocks noChangeAspect="1"/>
        </xdr:cNvPicPr>
      </xdr:nvPicPr>
      <xdr:blipFill>
        <a:blip r:embed="rId1"/>
        <a:stretch>
          <a:fillRect/>
        </a:stretch>
      </xdr:blipFill>
      <xdr:spPr>
        <a:xfrm>
          <a:off x="1847850" y="2047875"/>
          <a:ext cx="3600450" cy="514350"/>
        </a:xfrm>
        <a:prstGeom prst="rect">
          <a:avLst/>
        </a:prstGeom>
        <a:noFill/>
        <a:ln w="9525" cmpd="sng">
          <a:noFill/>
        </a:ln>
      </xdr:spPr>
    </xdr:pic>
    <xdr:clientData/>
  </xdr:twoCellAnchor>
  <xdr:twoCellAnchor editAs="oneCell">
    <xdr:from>
      <xdr:col>0</xdr:col>
      <xdr:colOff>0</xdr:colOff>
      <xdr:row>0</xdr:row>
      <xdr:rowOff>0</xdr:rowOff>
    </xdr:from>
    <xdr:to>
      <xdr:col>12</xdr:col>
      <xdr:colOff>0</xdr:colOff>
      <xdr:row>10</xdr:row>
      <xdr:rowOff>76200</xdr:rowOff>
    </xdr:to>
    <xdr:pic>
      <xdr:nvPicPr>
        <xdr:cNvPr id="2" name="Picture 16"/>
        <xdr:cNvPicPr preferRelativeResize="1">
          <a:picLocks noChangeAspect="1"/>
        </xdr:cNvPicPr>
      </xdr:nvPicPr>
      <xdr:blipFill>
        <a:blip r:embed="rId2"/>
        <a:stretch>
          <a:fillRect/>
        </a:stretch>
      </xdr:blipFill>
      <xdr:spPr>
        <a:xfrm>
          <a:off x="0" y="0"/>
          <a:ext cx="7315200" cy="1981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10</xdr:row>
      <xdr:rowOff>142875</xdr:rowOff>
    </xdr:from>
    <xdr:to>
      <xdr:col>10</xdr:col>
      <xdr:colOff>381000</xdr:colOff>
      <xdr:row>13</xdr:row>
      <xdr:rowOff>123825</xdr:rowOff>
    </xdr:to>
    <xdr:pic>
      <xdr:nvPicPr>
        <xdr:cNvPr id="1" name="Picture 67"/>
        <xdr:cNvPicPr preferRelativeResize="1">
          <a:picLocks noChangeAspect="1"/>
        </xdr:cNvPicPr>
      </xdr:nvPicPr>
      <xdr:blipFill>
        <a:blip r:embed="rId1"/>
        <a:stretch>
          <a:fillRect/>
        </a:stretch>
      </xdr:blipFill>
      <xdr:spPr>
        <a:xfrm>
          <a:off x="628650" y="2047875"/>
          <a:ext cx="5848350" cy="552450"/>
        </a:xfrm>
        <a:prstGeom prst="rect">
          <a:avLst/>
        </a:prstGeom>
        <a:noFill/>
        <a:ln w="9525" cmpd="sng">
          <a:noFill/>
        </a:ln>
      </xdr:spPr>
    </xdr:pic>
    <xdr:clientData/>
  </xdr:twoCellAnchor>
  <xdr:twoCellAnchor editAs="oneCell">
    <xdr:from>
      <xdr:col>0</xdr:col>
      <xdr:colOff>0</xdr:colOff>
      <xdr:row>0</xdr:row>
      <xdr:rowOff>0</xdr:rowOff>
    </xdr:from>
    <xdr:to>
      <xdr:col>12</xdr:col>
      <xdr:colOff>0</xdr:colOff>
      <xdr:row>10</xdr:row>
      <xdr:rowOff>76200</xdr:rowOff>
    </xdr:to>
    <xdr:pic>
      <xdr:nvPicPr>
        <xdr:cNvPr id="2" name="Picture 16"/>
        <xdr:cNvPicPr preferRelativeResize="1">
          <a:picLocks noChangeAspect="1"/>
        </xdr:cNvPicPr>
      </xdr:nvPicPr>
      <xdr:blipFill>
        <a:blip r:embed="rId2"/>
        <a:stretch>
          <a:fillRect/>
        </a:stretch>
      </xdr:blipFill>
      <xdr:spPr>
        <a:xfrm>
          <a:off x="0" y="0"/>
          <a:ext cx="7315200" cy="1981200"/>
        </a:xfrm>
        <a:prstGeom prst="rect">
          <a:avLst/>
        </a:prstGeom>
        <a:noFill/>
        <a:ln w="9525" cmpd="sng">
          <a:noFill/>
        </a:ln>
      </xdr:spPr>
    </xdr:pic>
    <xdr:clientData/>
  </xdr:twoCellAnchor>
  <xdr:twoCellAnchor editAs="oneCell">
    <xdr:from>
      <xdr:col>0</xdr:col>
      <xdr:colOff>266700</xdr:colOff>
      <xdr:row>19</xdr:row>
      <xdr:rowOff>142875</xdr:rowOff>
    </xdr:from>
    <xdr:to>
      <xdr:col>0</xdr:col>
      <xdr:colOff>600075</xdr:colOff>
      <xdr:row>21</xdr:row>
      <xdr:rowOff>76200</xdr:rowOff>
    </xdr:to>
    <xdr:pic>
      <xdr:nvPicPr>
        <xdr:cNvPr id="3"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66700" y="3762375"/>
          <a:ext cx="333375" cy="323850"/>
        </a:xfrm>
        <a:prstGeom prst="rect">
          <a:avLst/>
        </a:prstGeom>
        <a:noFill/>
        <a:ln w="9525" cmpd="sng">
          <a:noFill/>
        </a:ln>
      </xdr:spPr>
    </xdr:pic>
    <xdr:clientData/>
  </xdr:twoCellAnchor>
  <xdr:twoCellAnchor editAs="oneCell">
    <xdr:from>
      <xdr:col>0</xdr:col>
      <xdr:colOff>266700</xdr:colOff>
      <xdr:row>23</xdr:row>
      <xdr:rowOff>142875</xdr:rowOff>
    </xdr:from>
    <xdr:to>
      <xdr:col>0</xdr:col>
      <xdr:colOff>600075</xdr:colOff>
      <xdr:row>25</xdr:row>
      <xdr:rowOff>66675</xdr:rowOff>
    </xdr:to>
    <xdr:pic>
      <xdr:nvPicPr>
        <xdr:cNvPr id="4"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66700" y="4543425"/>
          <a:ext cx="333375" cy="323850"/>
        </a:xfrm>
        <a:prstGeom prst="rect">
          <a:avLst/>
        </a:prstGeom>
        <a:noFill/>
        <a:ln w="9525" cmpd="sng">
          <a:noFill/>
        </a:ln>
      </xdr:spPr>
    </xdr:pic>
    <xdr:clientData/>
  </xdr:twoCellAnchor>
  <xdr:twoCellAnchor editAs="oneCell">
    <xdr:from>
      <xdr:col>0</xdr:col>
      <xdr:colOff>266700</xdr:colOff>
      <xdr:row>26</xdr:row>
      <xdr:rowOff>123825</xdr:rowOff>
    </xdr:from>
    <xdr:to>
      <xdr:col>0</xdr:col>
      <xdr:colOff>600075</xdr:colOff>
      <xdr:row>28</xdr:row>
      <xdr:rowOff>57150</xdr:rowOff>
    </xdr:to>
    <xdr:pic>
      <xdr:nvPicPr>
        <xdr:cNvPr id="5"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66700" y="5114925"/>
          <a:ext cx="333375" cy="323850"/>
        </a:xfrm>
        <a:prstGeom prst="rect">
          <a:avLst/>
        </a:prstGeom>
        <a:noFill/>
        <a:ln w="9525" cmpd="sng">
          <a:noFill/>
        </a:ln>
      </xdr:spPr>
    </xdr:pic>
    <xdr:clientData/>
  </xdr:twoCellAnchor>
  <xdr:twoCellAnchor editAs="oneCell">
    <xdr:from>
      <xdr:col>0</xdr:col>
      <xdr:colOff>266700</xdr:colOff>
      <xdr:row>30</xdr:row>
      <xdr:rowOff>114300</xdr:rowOff>
    </xdr:from>
    <xdr:to>
      <xdr:col>0</xdr:col>
      <xdr:colOff>600075</xdr:colOff>
      <xdr:row>32</xdr:row>
      <xdr:rowOff>38100</xdr:rowOff>
    </xdr:to>
    <xdr:pic>
      <xdr:nvPicPr>
        <xdr:cNvPr id="6"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66700" y="5886450"/>
          <a:ext cx="333375" cy="323850"/>
        </a:xfrm>
        <a:prstGeom prst="rect">
          <a:avLst/>
        </a:prstGeom>
        <a:noFill/>
        <a:ln w="9525" cmpd="sng">
          <a:noFill/>
        </a:ln>
      </xdr:spPr>
    </xdr:pic>
    <xdr:clientData/>
  </xdr:twoCellAnchor>
  <xdr:twoCellAnchor>
    <xdr:from>
      <xdr:col>10</xdr:col>
      <xdr:colOff>600075</xdr:colOff>
      <xdr:row>20</xdr:row>
      <xdr:rowOff>0</xdr:rowOff>
    </xdr:from>
    <xdr:to>
      <xdr:col>11</xdr:col>
      <xdr:colOff>600075</xdr:colOff>
      <xdr:row>20</xdr:row>
      <xdr:rowOff>161925</xdr:rowOff>
    </xdr:to>
    <xdr:sp>
      <xdr:nvSpPr>
        <xdr:cNvPr id="7" name="TextBox 7"/>
        <xdr:cNvSpPr txBox="1">
          <a:spLocks noChangeArrowheads="1"/>
        </xdr:cNvSpPr>
      </xdr:nvSpPr>
      <xdr:spPr>
        <a:xfrm>
          <a:off x="6696075" y="3819525"/>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600075</xdr:colOff>
      <xdr:row>20</xdr:row>
      <xdr:rowOff>161925</xdr:rowOff>
    </xdr:from>
    <xdr:to>
      <xdr:col>11</xdr:col>
      <xdr:colOff>247650</xdr:colOff>
      <xdr:row>21</xdr:row>
      <xdr:rowOff>85725</xdr:rowOff>
    </xdr:to>
    <xdr:sp>
      <xdr:nvSpPr>
        <xdr:cNvPr id="8" name="Shape 8"/>
        <xdr:cNvSpPr>
          <a:spLocks/>
        </xdr:cNvSpPr>
      </xdr:nvSpPr>
      <xdr:spPr>
        <a:xfrm rot="5400000">
          <a:off x="6696075" y="3981450"/>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600075</xdr:colOff>
      <xdr:row>23</xdr:row>
      <xdr:rowOff>28575</xdr:rowOff>
    </xdr:from>
    <xdr:to>
      <xdr:col>11</xdr:col>
      <xdr:colOff>600075</xdr:colOff>
      <xdr:row>23</xdr:row>
      <xdr:rowOff>190500</xdr:rowOff>
    </xdr:to>
    <xdr:sp>
      <xdr:nvSpPr>
        <xdr:cNvPr id="9" name="TextBox 9"/>
        <xdr:cNvSpPr txBox="1">
          <a:spLocks noChangeArrowheads="1"/>
        </xdr:cNvSpPr>
      </xdr:nvSpPr>
      <xdr:spPr>
        <a:xfrm>
          <a:off x="6696075" y="4429125"/>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600075</xdr:colOff>
      <xdr:row>23</xdr:row>
      <xdr:rowOff>190500</xdr:rowOff>
    </xdr:from>
    <xdr:to>
      <xdr:col>11</xdr:col>
      <xdr:colOff>247650</xdr:colOff>
      <xdr:row>24</xdr:row>
      <xdr:rowOff>104775</xdr:rowOff>
    </xdr:to>
    <xdr:sp>
      <xdr:nvSpPr>
        <xdr:cNvPr id="10" name="Shape 10"/>
        <xdr:cNvSpPr>
          <a:spLocks/>
        </xdr:cNvSpPr>
      </xdr:nvSpPr>
      <xdr:spPr>
        <a:xfrm rot="5400000">
          <a:off x="6696075" y="4591050"/>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600075</xdr:colOff>
      <xdr:row>26</xdr:row>
      <xdr:rowOff>152400</xdr:rowOff>
    </xdr:from>
    <xdr:to>
      <xdr:col>11</xdr:col>
      <xdr:colOff>600075</xdr:colOff>
      <xdr:row>27</xdr:row>
      <xdr:rowOff>114300</xdr:rowOff>
    </xdr:to>
    <xdr:sp>
      <xdr:nvSpPr>
        <xdr:cNvPr id="11" name="TextBox 11"/>
        <xdr:cNvSpPr txBox="1">
          <a:spLocks noChangeArrowheads="1"/>
        </xdr:cNvSpPr>
      </xdr:nvSpPr>
      <xdr:spPr>
        <a:xfrm>
          <a:off x="6696075" y="5143500"/>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600075</xdr:colOff>
      <xdr:row>27</xdr:row>
      <xdr:rowOff>114300</xdr:rowOff>
    </xdr:from>
    <xdr:to>
      <xdr:col>11</xdr:col>
      <xdr:colOff>247650</xdr:colOff>
      <xdr:row>28</xdr:row>
      <xdr:rowOff>38100</xdr:rowOff>
    </xdr:to>
    <xdr:sp>
      <xdr:nvSpPr>
        <xdr:cNvPr id="12" name="Shape 12"/>
        <xdr:cNvSpPr>
          <a:spLocks/>
        </xdr:cNvSpPr>
      </xdr:nvSpPr>
      <xdr:spPr>
        <a:xfrm rot="5400000">
          <a:off x="6696075" y="5305425"/>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600075</xdr:colOff>
      <xdr:row>30</xdr:row>
      <xdr:rowOff>9525</xdr:rowOff>
    </xdr:from>
    <xdr:to>
      <xdr:col>11</xdr:col>
      <xdr:colOff>600075</xdr:colOff>
      <xdr:row>30</xdr:row>
      <xdr:rowOff>171450</xdr:rowOff>
    </xdr:to>
    <xdr:sp>
      <xdr:nvSpPr>
        <xdr:cNvPr id="13" name="TextBox 13"/>
        <xdr:cNvSpPr txBox="1">
          <a:spLocks noChangeArrowheads="1"/>
        </xdr:cNvSpPr>
      </xdr:nvSpPr>
      <xdr:spPr>
        <a:xfrm>
          <a:off x="6696075" y="5781675"/>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600075</xdr:colOff>
      <xdr:row>30</xdr:row>
      <xdr:rowOff>171450</xdr:rowOff>
    </xdr:from>
    <xdr:to>
      <xdr:col>11</xdr:col>
      <xdr:colOff>247650</xdr:colOff>
      <xdr:row>31</xdr:row>
      <xdr:rowOff>85725</xdr:rowOff>
    </xdr:to>
    <xdr:sp>
      <xdr:nvSpPr>
        <xdr:cNvPr id="14" name="Shape 14"/>
        <xdr:cNvSpPr>
          <a:spLocks/>
        </xdr:cNvSpPr>
      </xdr:nvSpPr>
      <xdr:spPr>
        <a:xfrm rot="5400000">
          <a:off x="6696075" y="5943600"/>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10</xdr:row>
      <xdr:rowOff>76200</xdr:rowOff>
    </xdr:to>
    <xdr:pic>
      <xdr:nvPicPr>
        <xdr:cNvPr id="1" name="Picture 16"/>
        <xdr:cNvPicPr preferRelativeResize="1">
          <a:picLocks noChangeAspect="1"/>
        </xdr:cNvPicPr>
      </xdr:nvPicPr>
      <xdr:blipFill>
        <a:blip r:embed="rId1"/>
        <a:stretch>
          <a:fillRect/>
        </a:stretch>
      </xdr:blipFill>
      <xdr:spPr>
        <a:xfrm>
          <a:off x="0" y="0"/>
          <a:ext cx="7315200" cy="1981200"/>
        </a:xfrm>
        <a:prstGeom prst="rect">
          <a:avLst/>
        </a:prstGeom>
        <a:noFill/>
        <a:ln w="9525" cmpd="sng">
          <a:noFill/>
        </a:ln>
      </xdr:spPr>
    </xdr:pic>
    <xdr:clientData/>
  </xdr:twoCellAnchor>
  <xdr:twoCellAnchor>
    <xdr:from>
      <xdr:col>8</xdr:col>
      <xdr:colOff>447675</xdr:colOff>
      <xdr:row>28</xdr:row>
      <xdr:rowOff>552450</xdr:rowOff>
    </xdr:from>
    <xdr:to>
      <xdr:col>9</xdr:col>
      <xdr:colOff>180975</xdr:colOff>
      <xdr:row>30</xdr:row>
      <xdr:rowOff>76200</xdr:rowOff>
    </xdr:to>
    <xdr:sp>
      <xdr:nvSpPr>
        <xdr:cNvPr id="2" name="Oval 8"/>
        <xdr:cNvSpPr>
          <a:spLocks/>
        </xdr:cNvSpPr>
      </xdr:nvSpPr>
      <xdr:spPr>
        <a:xfrm>
          <a:off x="5324475" y="5667375"/>
          <a:ext cx="342900" cy="342900"/>
        </a:xfrm>
        <a:prstGeom prst="ellipse">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8</xdr:col>
      <xdr:colOff>447675</xdr:colOff>
      <xdr:row>28</xdr:row>
      <xdr:rowOff>561975</xdr:rowOff>
    </xdr:from>
    <xdr:to>
      <xdr:col>9</xdr:col>
      <xdr:colOff>161925</xdr:colOff>
      <xdr:row>30</xdr:row>
      <xdr:rowOff>66675</xdr:rowOff>
    </xdr:to>
    <xdr:pic>
      <xdr:nvPicPr>
        <xdr:cNvPr id="3" name="Picture 2" descr="C:\Documents and Settings\david.rodger\Local Settings\Temporary Internet Files\Content.IE5\WA1OVYAM\MC900439798[1].png"/>
        <xdr:cNvPicPr preferRelativeResize="1">
          <a:picLocks noChangeAspect="0"/>
        </xdr:cNvPicPr>
      </xdr:nvPicPr>
      <xdr:blipFill>
        <a:blip r:embed="rId2"/>
        <a:stretch>
          <a:fillRect/>
        </a:stretch>
      </xdr:blipFill>
      <xdr:spPr>
        <a:xfrm>
          <a:off x="5324475" y="5676900"/>
          <a:ext cx="323850" cy="323850"/>
        </a:xfrm>
        <a:prstGeom prst="rect">
          <a:avLst/>
        </a:prstGeom>
        <a:noFill/>
        <a:ln w="9525" cmpd="sng">
          <a:noFill/>
        </a:ln>
      </xdr:spPr>
    </xdr:pic>
    <xdr:clientData/>
  </xdr:twoCellAnchor>
  <xdr:twoCellAnchor>
    <xdr:from>
      <xdr:col>8</xdr:col>
      <xdr:colOff>438150</xdr:colOff>
      <xdr:row>37</xdr:row>
      <xdr:rowOff>114300</xdr:rowOff>
    </xdr:from>
    <xdr:to>
      <xdr:col>9</xdr:col>
      <xdr:colOff>171450</xdr:colOff>
      <xdr:row>39</xdr:row>
      <xdr:rowOff>57150</xdr:rowOff>
    </xdr:to>
    <xdr:sp>
      <xdr:nvSpPr>
        <xdr:cNvPr id="4" name="Oval 10"/>
        <xdr:cNvSpPr>
          <a:spLocks/>
        </xdr:cNvSpPr>
      </xdr:nvSpPr>
      <xdr:spPr>
        <a:xfrm>
          <a:off x="5314950" y="7448550"/>
          <a:ext cx="342900" cy="342900"/>
        </a:xfrm>
        <a:prstGeom prst="ellipse">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8</xdr:col>
      <xdr:colOff>457200</xdr:colOff>
      <xdr:row>37</xdr:row>
      <xdr:rowOff>133350</xdr:rowOff>
    </xdr:from>
    <xdr:to>
      <xdr:col>9</xdr:col>
      <xdr:colOff>180975</xdr:colOff>
      <xdr:row>39</xdr:row>
      <xdr:rowOff>66675</xdr:rowOff>
    </xdr:to>
    <xdr:pic>
      <xdr:nvPicPr>
        <xdr:cNvPr id="5" name="Picture 3" descr="C:\Documents and Settings\david.rodger\Local Settings\Temporary Internet Files\Content.IE5\ULY4ZW29\MC900434783[1].png"/>
        <xdr:cNvPicPr preferRelativeResize="1">
          <a:picLocks noChangeAspect="1"/>
        </xdr:cNvPicPr>
      </xdr:nvPicPr>
      <xdr:blipFill>
        <a:blip r:embed="rId3"/>
        <a:stretch>
          <a:fillRect/>
        </a:stretch>
      </xdr:blipFill>
      <xdr:spPr>
        <a:xfrm>
          <a:off x="5334000" y="7467600"/>
          <a:ext cx="333375" cy="333375"/>
        </a:xfrm>
        <a:prstGeom prst="rect">
          <a:avLst/>
        </a:prstGeom>
        <a:noFill/>
        <a:ln w="9525" cmpd="sng">
          <a:noFill/>
        </a:ln>
      </xdr:spPr>
    </xdr:pic>
    <xdr:clientData/>
  </xdr:twoCellAnchor>
  <xdr:twoCellAnchor>
    <xdr:from>
      <xdr:col>0</xdr:col>
      <xdr:colOff>504825</xdr:colOff>
      <xdr:row>25</xdr:row>
      <xdr:rowOff>85725</xdr:rowOff>
    </xdr:from>
    <xdr:to>
      <xdr:col>8</xdr:col>
      <xdr:colOff>76200</xdr:colOff>
      <xdr:row>28</xdr:row>
      <xdr:rowOff>19050</xdr:rowOff>
    </xdr:to>
    <xdr:sp>
      <xdr:nvSpPr>
        <xdr:cNvPr id="6" name="TextBox 27"/>
        <xdr:cNvSpPr txBox="1">
          <a:spLocks noChangeArrowheads="1"/>
        </xdr:cNvSpPr>
      </xdr:nvSpPr>
      <xdr:spPr>
        <a:xfrm>
          <a:off x="504825" y="4733925"/>
          <a:ext cx="4448175" cy="400050"/>
        </a:xfrm>
        <a:prstGeom prst="rect">
          <a:avLst/>
        </a:prstGeom>
        <a:noFill/>
        <a:ln w="9525" cmpd="sng">
          <a:noFill/>
        </a:ln>
      </xdr:spPr>
      <xdr:txBody>
        <a:bodyPr vertOverflow="clip" wrap="square"/>
        <a:p>
          <a:pPr algn="l">
            <a:defRPr/>
          </a:pPr>
          <a:r>
            <a:rPr lang="en-US" cap="none" sz="1600" b="1" i="0" u="none" baseline="0">
              <a:latin typeface="Calibri"/>
              <a:ea typeface="Calibri"/>
              <a:cs typeface="Calibri"/>
            </a:rPr>
            <a:t>If Gavin borrowed the money to buy the phone</a:t>
          </a:r>
        </a:p>
      </xdr:txBody>
    </xdr:sp>
    <xdr:clientData/>
  </xdr:twoCellAnchor>
  <xdr:twoCellAnchor>
    <xdr:from>
      <xdr:col>4</xdr:col>
      <xdr:colOff>457200</xdr:colOff>
      <xdr:row>53</xdr:row>
      <xdr:rowOff>114300</xdr:rowOff>
    </xdr:from>
    <xdr:to>
      <xdr:col>5</xdr:col>
      <xdr:colOff>190500</xdr:colOff>
      <xdr:row>55</xdr:row>
      <xdr:rowOff>57150</xdr:rowOff>
    </xdr:to>
    <xdr:sp>
      <xdr:nvSpPr>
        <xdr:cNvPr id="7" name="Oval 30"/>
        <xdr:cNvSpPr>
          <a:spLocks/>
        </xdr:cNvSpPr>
      </xdr:nvSpPr>
      <xdr:spPr>
        <a:xfrm>
          <a:off x="2895600" y="11001375"/>
          <a:ext cx="342900" cy="342900"/>
        </a:xfrm>
        <a:prstGeom prst="ellipse">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476250</xdr:colOff>
      <xdr:row>53</xdr:row>
      <xdr:rowOff>152400</xdr:rowOff>
    </xdr:from>
    <xdr:to>
      <xdr:col>5</xdr:col>
      <xdr:colOff>200025</xdr:colOff>
      <xdr:row>55</xdr:row>
      <xdr:rowOff>66675</xdr:rowOff>
    </xdr:to>
    <xdr:pic>
      <xdr:nvPicPr>
        <xdr:cNvPr id="8" name="Picture 3" descr="C:\Documents and Settings\david.rodger\Local Settings\Temporary Internet Files\Content.IE5\ULY4ZW29\MC900434783[1].png"/>
        <xdr:cNvPicPr preferRelativeResize="1">
          <a:picLocks noChangeAspect="1"/>
        </xdr:cNvPicPr>
      </xdr:nvPicPr>
      <xdr:blipFill>
        <a:blip r:embed="rId4"/>
        <a:stretch>
          <a:fillRect/>
        </a:stretch>
      </xdr:blipFill>
      <xdr:spPr>
        <a:xfrm>
          <a:off x="2914650" y="11039475"/>
          <a:ext cx="333375" cy="314325"/>
        </a:xfrm>
        <a:prstGeom prst="rect">
          <a:avLst/>
        </a:prstGeom>
        <a:noFill/>
        <a:ln w="9525" cmpd="sng">
          <a:noFill/>
        </a:ln>
      </xdr:spPr>
    </xdr:pic>
    <xdr:clientData/>
  </xdr:twoCellAnchor>
  <xdr:twoCellAnchor>
    <xdr:from>
      <xdr:col>0</xdr:col>
      <xdr:colOff>485775</xdr:colOff>
      <xdr:row>44</xdr:row>
      <xdr:rowOff>171450</xdr:rowOff>
    </xdr:from>
    <xdr:to>
      <xdr:col>8</xdr:col>
      <xdr:colOff>57150</xdr:colOff>
      <xdr:row>46</xdr:row>
      <xdr:rowOff>180975</xdr:rowOff>
    </xdr:to>
    <xdr:sp>
      <xdr:nvSpPr>
        <xdr:cNvPr id="9" name="TextBox 32"/>
        <xdr:cNvSpPr txBox="1">
          <a:spLocks noChangeArrowheads="1"/>
        </xdr:cNvSpPr>
      </xdr:nvSpPr>
      <xdr:spPr>
        <a:xfrm>
          <a:off x="485775" y="8858250"/>
          <a:ext cx="4448175" cy="390525"/>
        </a:xfrm>
        <a:prstGeom prst="rect">
          <a:avLst/>
        </a:prstGeom>
        <a:noFill/>
        <a:ln w="9525" cmpd="sng">
          <a:noFill/>
        </a:ln>
      </xdr:spPr>
      <xdr:txBody>
        <a:bodyPr vertOverflow="clip" wrap="square"/>
        <a:p>
          <a:pPr algn="l">
            <a:defRPr/>
          </a:pPr>
          <a:r>
            <a:rPr lang="en-US" cap="none" sz="1600" b="1" i="0" u="none" baseline="0">
              <a:latin typeface="Calibri"/>
              <a:ea typeface="Calibri"/>
              <a:cs typeface="Calibri"/>
            </a:rPr>
            <a:t>If Gavin saved up to buy the phone</a:t>
          </a:r>
        </a:p>
      </xdr:txBody>
    </xdr:sp>
    <xdr:clientData/>
  </xdr:twoCellAnchor>
  <xdr:twoCellAnchor>
    <xdr:from>
      <xdr:col>4</xdr:col>
      <xdr:colOff>457200</xdr:colOff>
      <xdr:row>51</xdr:row>
      <xdr:rowOff>114300</xdr:rowOff>
    </xdr:from>
    <xdr:to>
      <xdr:col>5</xdr:col>
      <xdr:colOff>190500</xdr:colOff>
      <xdr:row>53</xdr:row>
      <xdr:rowOff>57150</xdr:rowOff>
    </xdr:to>
    <xdr:sp>
      <xdr:nvSpPr>
        <xdr:cNvPr id="10" name="Oval 51"/>
        <xdr:cNvSpPr>
          <a:spLocks/>
        </xdr:cNvSpPr>
      </xdr:nvSpPr>
      <xdr:spPr>
        <a:xfrm>
          <a:off x="2895600" y="10601325"/>
          <a:ext cx="342900" cy="342900"/>
        </a:xfrm>
        <a:prstGeom prst="ellipse">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447675</xdr:colOff>
      <xdr:row>51</xdr:row>
      <xdr:rowOff>123825</xdr:rowOff>
    </xdr:from>
    <xdr:to>
      <xdr:col>5</xdr:col>
      <xdr:colOff>161925</xdr:colOff>
      <xdr:row>53</xdr:row>
      <xdr:rowOff>47625</xdr:rowOff>
    </xdr:to>
    <xdr:pic>
      <xdr:nvPicPr>
        <xdr:cNvPr id="11" name="Picture 2" descr="C:\Documents and Settings\david.rodger\Local Settings\Temporary Internet Files\Content.IE5\WA1OVYAM\MC900439798[1].png"/>
        <xdr:cNvPicPr preferRelativeResize="1">
          <a:picLocks noChangeAspect="0"/>
        </xdr:cNvPicPr>
      </xdr:nvPicPr>
      <xdr:blipFill>
        <a:blip r:embed="rId2"/>
        <a:stretch>
          <a:fillRect/>
        </a:stretch>
      </xdr:blipFill>
      <xdr:spPr>
        <a:xfrm>
          <a:off x="2886075" y="10610850"/>
          <a:ext cx="323850" cy="323850"/>
        </a:xfrm>
        <a:prstGeom prst="rect">
          <a:avLst/>
        </a:prstGeom>
        <a:noFill/>
        <a:ln w="9525" cmpd="sng">
          <a:noFill/>
        </a:ln>
      </xdr:spPr>
    </xdr:pic>
    <xdr:clientData/>
  </xdr:twoCellAnchor>
  <xdr:twoCellAnchor editAs="oneCell">
    <xdr:from>
      <xdr:col>1</xdr:col>
      <xdr:colOff>19050</xdr:colOff>
      <xdr:row>10</xdr:row>
      <xdr:rowOff>142875</xdr:rowOff>
    </xdr:from>
    <xdr:to>
      <xdr:col>10</xdr:col>
      <xdr:colOff>381000</xdr:colOff>
      <xdr:row>13</xdr:row>
      <xdr:rowOff>123825</xdr:rowOff>
    </xdr:to>
    <xdr:pic>
      <xdr:nvPicPr>
        <xdr:cNvPr id="12" name="Picture 67"/>
        <xdr:cNvPicPr preferRelativeResize="1">
          <a:picLocks noChangeAspect="1"/>
        </xdr:cNvPicPr>
      </xdr:nvPicPr>
      <xdr:blipFill>
        <a:blip r:embed="rId5"/>
        <a:stretch>
          <a:fillRect/>
        </a:stretch>
      </xdr:blipFill>
      <xdr:spPr>
        <a:xfrm>
          <a:off x="628650" y="2047875"/>
          <a:ext cx="5848350" cy="552450"/>
        </a:xfrm>
        <a:prstGeom prst="rect">
          <a:avLst/>
        </a:prstGeom>
        <a:noFill/>
        <a:ln w="9525" cmpd="sng">
          <a:noFill/>
        </a:ln>
      </xdr:spPr>
    </xdr:pic>
    <xdr:clientData/>
  </xdr:twoCellAnchor>
  <xdr:twoCellAnchor>
    <xdr:from>
      <xdr:col>1</xdr:col>
      <xdr:colOff>0</xdr:colOff>
      <xdr:row>40</xdr:row>
      <xdr:rowOff>0</xdr:rowOff>
    </xdr:from>
    <xdr:to>
      <xdr:col>9</xdr:col>
      <xdr:colOff>609600</xdr:colOff>
      <xdr:row>44</xdr:row>
      <xdr:rowOff>123825</xdr:rowOff>
    </xdr:to>
    <xdr:sp>
      <xdr:nvSpPr>
        <xdr:cNvPr id="13" name="Rounded Rectangle 18"/>
        <xdr:cNvSpPr>
          <a:spLocks/>
        </xdr:cNvSpPr>
      </xdr:nvSpPr>
      <xdr:spPr>
        <a:xfrm>
          <a:off x="609600" y="7924800"/>
          <a:ext cx="5486400" cy="885825"/>
        </a:xfrm>
        <a:prstGeom prst="roundRect">
          <a:avLst/>
        </a:pr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190500</xdr:colOff>
      <xdr:row>40</xdr:row>
      <xdr:rowOff>104775</xdr:rowOff>
    </xdr:from>
    <xdr:to>
      <xdr:col>2</xdr:col>
      <xdr:colOff>371475</xdr:colOff>
      <xdr:row>43</xdr:row>
      <xdr:rowOff>114300</xdr:rowOff>
    </xdr:to>
    <xdr:pic>
      <xdr:nvPicPr>
        <xdr:cNvPr id="14" name="Picture 1"/>
        <xdr:cNvPicPr preferRelativeResize="1">
          <a:picLocks noChangeAspect="1"/>
        </xdr:cNvPicPr>
      </xdr:nvPicPr>
      <xdr:blipFill>
        <a:blip r:embed="rId6"/>
        <a:stretch>
          <a:fillRect/>
        </a:stretch>
      </xdr:blipFill>
      <xdr:spPr>
        <a:xfrm>
          <a:off x="800100" y="8029575"/>
          <a:ext cx="790575" cy="581025"/>
        </a:xfrm>
        <a:prstGeom prst="rect">
          <a:avLst/>
        </a:prstGeom>
        <a:noFill/>
        <a:ln w="9525" cmpd="sng">
          <a:noFill/>
        </a:ln>
      </xdr:spPr>
    </xdr:pic>
    <xdr:clientData/>
  </xdr:twoCellAnchor>
  <xdr:twoCellAnchor>
    <xdr:from>
      <xdr:col>2</xdr:col>
      <xdr:colOff>428625</xdr:colOff>
      <xdr:row>40</xdr:row>
      <xdr:rowOff>85725</xdr:rowOff>
    </xdr:from>
    <xdr:to>
      <xdr:col>9</xdr:col>
      <xdr:colOff>609600</xdr:colOff>
      <xdr:row>44</xdr:row>
      <xdr:rowOff>161925</xdr:rowOff>
    </xdr:to>
    <xdr:sp>
      <xdr:nvSpPr>
        <xdr:cNvPr id="15" name="TextBox 20"/>
        <xdr:cNvSpPr txBox="1">
          <a:spLocks noChangeArrowheads="1"/>
        </xdr:cNvSpPr>
      </xdr:nvSpPr>
      <xdr:spPr>
        <a:xfrm>
          <a:off x="1647825" y="8010525"/>
          <a:ext cx="4448175" cy="838200"/>
        </a:xfrm>
        <a:prstGeom prst="rect">
          <a:avLst/>
        </a:prstGeom>
        <a:solidFill>
          <a:srgbClr val="FFFFFF"/>
        </a:solidFill>
        <a:ln w="9525" cmpd="sng">
          <a:noFill/>
        </a:ln>
      </xdr:spPr>
      <xdr:txBody>
        <a:bodyPr vertOverflow="clip" wrap="square"/>
        <a:p>
          <a:pPr algn="l">
            <a:defRPr/>
          </a:pPr>
          <a:r>
            <a:rPr lang="en-US" cap="none" sz="900" b="0" i="0" u="none" baseline="0">
              <a:solidFill>
                <a:srgbClr val="003366"/>
              </a:solidFill>
              <a:latin typeface="Calibri"/>
              <a:ea typeface="Calibri"/>
              <a:cs typeface="Calibri"/>
            </a:rPr>
            <a:t>How much you have left in your bank account is found by adding the money you have coming in (pocket money) to the amount you had at the start of the month and then subtracting any payments you make in the month (such as loan repayments and purchases).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10</xdr:row>
      <xdr:rowOff>142875</xdr:rowOff>
    </xdr:from>
    <xdr:to>
      <xdr:col>11</xdr:col>
      <xdr:colOff>123825</xdr:colOff>
      <xdr:row>13</xdr:row>
      <xdr:rowOff>171450</xdr:rowOff>
    </xdr:to>
    <xdr:pic>
      <xdr:nvPicPr>
        <xdr:cNvPr id="1" name="Picture 4"/>
        <xdr:cNvPicPr preferRelativeResize="1">
          <a:picLocks noChangeAspect="1"/>
        </xdr:cNvPicPr>
      </xdr:nvPicPr>
      <xdr:blipFill>
        <a:blip r:embed="rId1"/>
        <a:stretch>
          <a:fillRect/>
        </a:stretch>
      </xdr:blipFill>
      <xdr:spPr>
        <a:xfrm>
          <a:off x="457200" y="2047875"/>
          <a:ext cx="6372225" cy="600075"/>
        </a:xfrm>
        <a:prstGeom prst="rect">
          <a:avLst/>
        </a:prstGeom>
        <a:noFill/>
        <a:ln w="9525" cmpd="sng">
          <a:noFill/>
        </a:ln>
      </xdr:spPr>
    </xdr:pic>
    <xdr:clientData/>
  </xdr:twoCellAnchor>
  <xdr:twoCellAnchor editAs="oneCell">
    <xdr:from>
      <xdr:col>0</xdr:col>
      <xdr:colOff>0</xdr:colOff>
      <xdr:row>0</xdr:row>
      <xdr:rowOff>0</xdr:rowOff>
    </xdr:from>
    <xdr:to>
      <xdr:col>12</xdr:col>
      <xdr:colOff>0</xdr:colOff>
      <xdr:row>10</xdr:row>
      <xdr:rowOff>76200</xdr:rowOff>
    </xdr:to>
    <xdr:pic>
      <xdr:nvPicPr>
        <xdr:cNvPr id="2" name="Picture 16"/>
        <xdr:cNvPicPr preferRelativeResize="1">
          <a:picLocks noChangeAspect="1"/>
        </xdr:cNvPicPr>
      </xdr:nvPicPr>
      <xdr:blipFill>
        <a:blip r:embed="rId2"/>
        <a:stretch>
          <a:fillRect/>
        </a:stretch>
      </xdr:blipFill>
      <xdr:spPr>
        <a:xfrm>
          <a:off x="0" y="0"/>
          <a:ext cx="7315200" cy="1981200"/>
        </a:xfrm>
        <a:prstGeom prst="rect">
          <a:avLst/>
        </a:prstGeom>
        <a:noFill/>
        <a:ln w="9525" cmpd="sng">
          <a:noFill/>
        </a:ln>
      </xdr:spPr>
    </xdr:pic>
    <xdr:clientData/>
  </xdr:twoCellAnchor>
  <xdr:twoCellAnchor editAs="oneCell">
    <xdr:from>
      <xdr:col>0</xdr:col>
      <xdr:colOff>276225</xdr:colOff>
      <xdr:row>24</xdr:row>
      <xdr:rowOff>161925</xdr:rowOff>
    </xdr:from>
    <xdr:to>
      <xdr:col>0</xdr:col>
      <xdr:colOff>609600</xdr:colOff>
      <xdr:row>26</xdr:row>
      <xdr:rowOff>85725</xdr:rowOff>
    </xdr:to>
    <xdr:pic>
      <xdr:nvPicPr>
        <xdr:cNvPr id="3"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76225" y="4733925"/>
          <a:ext cx="333375" cy="323850"/>
        </a:xfrm>
        <a:prstGeom prst="rect">
          <a:avLst/>
        </a:prstGeom>
        <a:noFill/>
        <a:ln w="9525" cmpd="sng">
          <a:noFill/>
        </a:ln>
      </xdr:spPr>
    </xdr:pic>
    <xdr:clientData/>
  </xdr:twoCellAnchor>
  <xdr:twoCellAnchor editAs="oneCell">
    <xdr:from>
      <xdr:col>0</xdr:col>
      <xdr:colOff>276225</xdr:colOff>
      <xdr:row>27</xdr:row>
      <xdr:rowOff>161925</xdr:rowOff>
    </xdr:from>
    <xdr:to>
      <xdr:col>0</xdr:col>
      <xdr:colOff>609600</xdr:colOff>
      <xdr:row>29</xdr:row>
      <xdr:rowOff>85725</xdr:rowOff>
    </xdr:to>
    <xdr:pic>
      <xdr:nvPicPr>
        <xdr:cNvPr id="4"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76225" y="5324475"/>
          <a:ext cx="333375" cy="323850"/>
        </a:xfrm>
        <a:prstGeom prst="rect">
          <a:avLst/>
        </a:prstGeom>
        <a:noFill/>
        <a:ln w="9525" cmpd="sng">
          <a:noFill/>
        </a:ln>
      </xdr:spPr>
    </xdr:pic>
    <xdr:clientData/>
  </xdr:twoCellAnchor>
  <xdr:twoCellAnchor editAs="oneCell">
    <xdr:from>
      <xdr:col>0</xdr:col>
      <xdr:colOff>276225</xdr:colOff>
      <xdr:row>30</xdr:row>
      <xdr:rowOff>190500</xdr:rowOff>
    </xdr:from>
    <xdr:to>
      <xdr:col>0</xdr:col>
      <xdr:colOff>609600</xdr:colOff>
      <xdr:row>32</xdr:row>
      <xdr:rowOff>123825</xdr:rowOff>
    </xdr:to>
    <xdr:pic>
      <xdr:nvPicPr>
        <xdr:cNvPr id="5"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76225" y="5943600"/>
          <a:ext cx="333375" cy="323850"/>
        </a:xfrm>
        <a:prstGeom prst="rect">
          <a:avLst/>
        </a:prstGeom>
        <a:noFill/>
        <a:ln w="9525" cmpd="sng">
          <a:noFill/>
        </a:ln>
      </xdr:spPr>
    </xdr:pic>
    <xdr:clientData/>
  </xdr:twoCellAnchor>
  <xdr:twoCellAnchor>
    <xdr:from>
      <xdr:col>10</xdr:col>
      <xdr:colOff>590550</xdr:colOff>
      <xdr:row>24</xdr:row>
      <xdr:rowOff>28575</xdr:rowOff>
    </xdr:from>
    <xdr:to>
      <xdr:col>11</xdr:col>
      <xdr:colOff>590550</xdr:colOff>
      <xdr:row>24</xdr:row>
      <xdr:rowOff>190500</xdr:rowOff>
    </xdr:to>
    <xdr:sp>
      <xdr:nvSpPr>
        <xdr:cNvPr id="6" name="TextBox 6"/>
        <xdr:cNvSpPr txBox="1">
          <a:spLocks noChangeArrowheads="1"/>
        </xdr:cNvSpPr>
      </xdr:nvSpPr>
      <xdr:spPr>
        <a:xfrm>
          <a:off x="6686550" y="4600575"/>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590550</xdr:colOff>
      <xdr:row>24</xdr:row>
      <xdr:rowOff>190500</xdr:rowOff>
    </xdr:from>
    <xdr:to>
      <xdr:col>11</xdr:col>
      <xdr:colOff>238125</xdr:colOff>
      <xdr:row>25</xdr:row>
      <xdr:rowOff>104775</xdr:rowOff>
    </xdr:to>
    <xdr:sp>
      <xdr:nvSpPr>
        <xdr:cNvPr id="7" name="Shape 7"/>
        <xdr:cNvSpPr>
          <a:spLocks/>
        </xdr:cNvSpPr>
      </xdr:nvSpPr>
      <xdr:spPr>
        <a:xfrm rot="5400000">
          <a:off x="6686550" y="4762500"/>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590550</xdr:colOff>
      <xdr:row>27</xdr:row>
      <xdr:rowOff>38100</xdr:rowOff>
    </xdr:from>
    <xdr:to>
      <xdr:col>11</xdr:col>
      <xdr:colOff>590550</xdr:colOff>
      <xdr:row>28</xdr:row>
      <xdr:rowOff>0</xdr:rowOff>
    </xdr:to>
    <xdr:sp>
      <xdr:nvSpPr>
        <xdr:cNvPr id="8" name="TextBox 8"/>
        <xdr:cNvSpPr txBox="1">
          <a:spLocks noChangeArrowheads="1"/>
        </xdr:cNvSpPr>
      </xdr:nvSpPr>
      <xdr:spPr>
        <a:xfrm>
          <a:off x="6686550" y="5200650"/>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590550</xdr:colOff>
      <xdr:row>27</xdr:row>
      <xdr:rowOff>200025</xdr:rowOff>
    </xdr:from>
    <xdr:to>
      <xdr:col>11</xdr:col>
      <xdr:colOff>238125</xdr:colOff>
      <xdr:row>28</xdr:row>
      <xdr:rowOff>114300</xdr:rowOff>
    </xdr:to>
    <xdr:sp>
      <xdr:nvSpPr>
        <xdr:cNvPr id="9" name="Shape 9"/>
        <xdr:cNvSpPr>
          <a:spLocks/>
        </xdr:cNvSpPr>
      </xdr:nvSpPr>
      <xdr:spPr>
        <a:xfrm rot="5400000">
          <a:off x="6686550" y="5362575"/>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590550</xdr:colOff>
      <xdr:row>31</xdr:row>
      <xdr:rowOff>0</xdr:rowOff>
    </xdr:from>
    <xdr:to>
      <xdr:col>11</xdr:col>
      <xdr:colOff>590550</xdr:colOff>
      <xdr:row>31</xdr:row>
      <xdr:rowOff>161925</xdr:rowOff>
    </xdr:to>
    <xdr:sp>
      <xdr:nvSpPr>
        <xdr:cNvPr id="10" name="TextBox 10"/>
        <xdr:cNvSpPr txBox="1">
          <a:spLocks noChangeArrowheads="1"/>
        </xdr:cNvSpPr>
      </xdr:nvSpPr>
      <xdr:spPr>
        <a:xfrm>
          <a:off x="6686550" y="5953125"/>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590550</xdr:colOff>
      <xdr:row>31</xdr:row>
      <xdr:rowOff>161925</xdr:rowOff>
    </xdr:from>
    <xdr:to>
      <xdr:col>11</xdr:col>
      <xdr:colOff>238125</xdr:colOff>
      <xdr:row>32</xdr:row>
      <xdr:rowOff>85725</xdr:rowOff>
    </xdr:to>
    <xdr:sp>
      <xdr:nvSpPr>
        <xdr:cNvPr id="11" name="Shape 11"/>
        <xdr:cNvSpPr>
          <a:spLocks/>
        </xdr:cNvSpPr>
      </xdr:nvSpPr>
      <xdr:spPr>
        <a:xfrm rot="5400000">
          <a:off x="6686550" y="6115050"/>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55</xdr:row>
      <xdr:rowOff>85725</xdr:rowOff>
    </xdr:from>
    <xdr:to>
      <xdr:col>9</xdr:col>
      <xdr:colOff>9525</xdr:colOff>
      <xdr:row>59</xdr:row>
      <xdr:rowOff>171450</xdr:rowOff>
    </xdr:to>
    <xdr:sp>
      <xdr:nvSpPr>
        <xdr:cNvPr id="1" name="Rounded Rectangle 11"/>
        <xdr:cNvSpPr>
          <a:spLocks/>
        </xdr:cNvSpPr>
      </xdr:nvSpPr>
      <xdr:spPr>
        <a:xfrm>
          <a:off x="533400" y="10601325"/>
          <a:ext cx="4962525" cy="847725"/>
        </a:xfrm>
        <a:prstGeom prst="roundRect">
          <a:avLst/>
        </a:pr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485775</xdr:colOff>
      <xdr:row>10</xdr:row>
      <xdr:rowOff>142875</xdr:rowOff>
    </xdr:from>
    <xdr:to>
      <xdr:col>11</xdr:col>
      <xdr:colOff>152400</xdr:colOff>
      <xdr:row>13</xdr:row>
      <xdr:rowOff>171450</xdr:rowOff>
    </xdr:to>
    <xdr:pic>
      <xdr:nvPicPr>
        <xdr:cNvPr id="2" name="Picture 4"/>
        <xdr:cNvPicPr preferRelativeResize="1">
          <a:picLocks noChangeAspect="1"/>
        </xdr:cNvPicPr>
      </xdr:nvPicPr>
      <xdr:blipFill>
        <a:blip r:embed="rId1"/>
        <a:stretch>
          <a:fillRect/>
        </a:stretch>
      </xdr:blipFill>
      <xdr:spPr>
        <a:xfrm>
          <a:off x="485775" y="2047875"/>
          <a:ext cx="6372225" cy="600075"/>
        </a:xfrm>
        <a:prstGeom prst="rect">
          <a:avLst/>
        </a:prstGeom>
        <a:noFill/>
        <a:ln w="9525" cmpd="sng">
          <a:noFill/>
        </a:ln>
      </xdr:spPr>
    </xdr:pic>
    <xdr:clientData/>
  </xdr:twoCellAnchor>
  <xdr:twoCellAnchor editAs="oneCell">
    <xdr:from>
      <xdr:col>0</xdr:col>
      <xdr:colOff>0</xdr:colOff>
      <xdr:row>0</xdr:row>
      <xdr:rowOff>0</xdr:rowOff>
    </xdr:from>
    <xdr:to>
      <xdr:col>12</xdr:col>
      <xdr:colOff>0</xdr:colOff>
      <xdr:row>10</xdr:row>
      <xdr:rowOff>76200</xdr:rowOff>
    </xdr:to>
    <xdr:pic>
      <xdr:nvPicPr>
        <xdr:cNvPr id="3" name="Picture 16"/>
        <xdr:cNvPicPr preferRelativeResize="1">
          <a:picLocks noChangeAspect="1"/>
        </xdr:cNvPicPr>
      </xdr:nvPicPr>
      <xdr:blipFill>
        <a:blip r:embed="rId2"/>
        <a:stretch>
          <a:fillRect/>
        </a:stretch>
      </xdr:blipFill>
      <xdr:spPr>
        <a:xfrm>
          <a:off x="0" y="0"/>
          <a:ext cx="7315200" cy="1981200"/>
        </a:xfrm>
        <a:prstGeom prst="rect">
          <a:avLst/>
        </a:prstGeom>
        <a:noFill/>
        <a:ln w="9525" cmpd="sng">
          <a:noFill/>
        </a:ln>
      </xdr:spPr>
    </xdr:pic>
    <xdr:clientData/>
  </xdr:twoCellAnchor>
  <xdr:twoCellAnchor>
    <xdr:from>
      <xdr:col>0</xdr:col>
      <xdr:colOff>504825</xdr:colOff>
      <xdr:row>21</xdr:row>
      <xdr:rowOff>85725</xdr:rowOff>
    </xdr:from>
    <xdr:to>
      <xdr:col>8</xdr:col>
      <xdr:colOff>76200</xdr:colOff>
      <xdr:row>24</xdr:row>
      <xdr:rowOff>19050</xdr:rowOff>
    </xdr:to>
    <xdr:sp>
      <xdr:nvSpPr>
        <xdr:cNvPr id="4" name="TextBox 7"/>
        <xdr:cNvSpPr txBox="1">
          <a:spLocks noChangeArrowheads="1"/>
        </xdr:cNvSpPr>
      </xdr:nvSpPr>
      <xdr:spPr>
        <a:xfrm>
          <a:off x="504825" y="4086225"/>
          <a:ext cx="4448175" cy="400050"/>
        </a:xfrm>
        <a:prstGeom prst="rect">
          <a:avLst/>
        </a:prstGeom>
        <a:noFill/>
        <a:ln w="9525" cmpd="sng">
          <a:noFill/>
        </a:ln>
      </xdr:spPr>
      <xdr:txBody>
        <a:bodyPr vertOverflow="clip" wrap="square"/>
        <a:p>
          <a:pPr algn="l">
            <a:defRPr/>
          </a:pPr>
          <a:r>
            <a:rPr lang="en-US" cap="none" sz="1600" b="1" i="0" u="none" baseline="0">
              <a:latin typeface="Calibri"/>
              <a:ea typeface="Calibri"/>
              <a:cs typeface="Calibri"/>
            </a:rPr>
            <a:t>What</a:t>
          </a:r>
          <a:r>
            <a:rPr lang="en-US" cap="none" sz="1600" b="1" i="0" u="none" baseline="0">
              <a:latin typeface="Calibri"/>
              <a:ea typeface="Calibri"/>
              <a:cs typeface="Calibri"/>
            </a:rPr>
            <a:t> happened when Jenny didn't save anything</a:t>
          </a:r>
        </a:p>
      </xdr:txBody>
    </xdr:sp>
    <xdr:clientData/>
  </xdr:twoCellAnchor>
  <xdr:twoCellAnchor>
    <xdr:from>
      <xdr:col>8</xdr:col>
      <xdr:colOff>0</xdr:colOff>
      <xdr:row>33</xdr:row>
      <xdr:rowOff>19050</xdr:rowOff>
    </xdr:from>
    <xdr:to>
      <xdr:col>9</xdr:col>
      <xdr:colOff>38100</xdr:colOff>
      <xdr:row>35</xdr:row>
      <xdr:rowOff>161925</xdr:rowOff>
    </xdr:to>
    <xdr:sp>
      <xdr:nvSpPr>
        <xdr:cNvPr id="5" name="Explosion 1 14"/>
        <xdr:cNvSpPr>
          <a:spLocks/>
        </xdr:cNvSpPr>
      </xdr:nvSpPr>
      <xdr:spPr>
        <a:xfrm>
          <a:off x="4876800" y="6286500"/>
          <a:ext cx="647700" cy="542925"/>
        </a:xfrm>
        <a:prstGeom prst="irregularSeal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504825</xdr:colOff>
      <xdr:row>38</xdr:row>
      <xdr:rowOff>85725</xdr:rowOff>
    </xdr:from>
    <xdr:to>
      <xdr:col>8</xdr:col>
      <xdr:colOff>323850</xdr:colOff>
      <xdr:row>41</xdr:row>
      <xdr:rowOff>19050</xdr:rowOff>
    </xdr:to>
    <xdr:sp>
      <xdr:nvSpPr>
        <xdr:cNvPr id="6" name="TextBox 18"/>
        <xdr:cNvSpPr txBox="1">
          <a:spLocks noChangeArrowheads="1"/>
        </xdr:cNvSpPr>
      </xdr:nvSpPr>
      <xdr:spPr>
        <a:xfrm>
          <a:off x="504825" y="7343775"/>
          <a:ext cx="4695825" cy="400050"/>
        </a:xfrm>
        <a:prstGeom prst="rect">
          <a:avLst/>
        </a:prstGeom>
        <a:noFill/>
        <a:ln w="9525" cmpd="sng">
          <a:noFill/>
        </a:ln>
      </xdr:spPr>
      <xdr:txBody>
        <a:bodyPr vertOverflow="clip" wrap="square"/>
        <a:p>
          <a:pPr algn="l">
            <a:defRPr/>
          </a:pPr>
          <a:r>
            <a:rPr lang="en-US" cap="none" sz="1600" b="1" i="0" u="none" baseline="0">
              <a:latin typeface="Calibri"/>
              <a:ea typeface="Calibri"/>
              <a:cs typeface="Calibri"/>
            </a:rPr>
            <a:t>What</a:t>
          </a:r>
          <a:r>
            <a:rPr lang="en-US" cap="none" sz="1600" b="1" i="0" u="none" baseline="0">
              <a:latin typeface="Calibri"/>
              <a:ea typeface="Calibri"/>
              <a:cs typeface="Calibri"/>
            </a:rPr>
            <a:t> happened when Jenny did save some money</a:t>
          </a:r>
        </a:p>
      </xdr:txBody>
    </xdr:sp>
    <xdr:clientData/>
  </xdr:twoCellAnchor>
  <xdr:twoCellAnchor>
    <xdr:from>
      <xdr:col>9</xdr:col>
      <xdr:colOff>200025</xdr:colOff>
      <xdr:row>33</xdr:row>
      <xdr:rowOff>57150</xdr:rowOff>
    </xdr:from>
    <xdr:to>
      <xdr:col>11</xdr:col>
      <xdr:colOff>371475</xdr:colOff>
      <xdr:row>37</xdr:row>
      <xdr:rowOff>123825</xdr:rowOff>
    </xdr:to>
    <xdr:sp>
      <xdr:nvSpPr>
        <xdr:cNvPr id="7" name="Rounded Rectangular Callout 23"/>
        <xdr:cNvSpPr>
          <a:spLocks/>
        </xdr:cNvSpPr>
      </xdr:nvSpPr>
      <xdr:spPr>
        <a:xfrm>
          <a:off x="5686425" y="6324600"/>
          <a:ext cx="1390650" cy="866775"/>
        </a:xfrm>
        <a:prstGeom prst="wedgeRoundRectCallout">
          <a:avLst>
            <a:gd name="adj1" fmla="val -61930"/>
            <a:gd name="adj2" fmla="val -21013"/>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100" b="0" i="0" u="none" baseline="0">
              <a:solidFill>
                <a:srgbClr val="FFFFFF"/>
              </a:solidFill>
              <a:latin typeface="Calibri"/>
              <a:ea typeface="Calibri"/>
              <a:cs typeface="Calibri"/>
            </a:rPr>
            <a:t>Jenny had no</a:t>
          </a:r>
          <a:r>
            <a:rPr lang="en-US" cap="none" sz="1100" b="0" i="0" u="none" baseline="0">
              <a:solidFill>
                <a:srgbClr val="FFFFFF"/>
              </a:solidFill>
              <a:latin typeface="Calibri"/>
              <a:ea typeface="Calibri"/>
              <a:cs typeface="Calibri"/>
            </a:rPr>
            <a:t> savings to cover the unexpected cost.</a:t>
          </a:r>
        </a:p>
      </xdr:txBody>
    </xdr:sp>
    <xdr:clientData/>
  </xdr:twoCellAnchor>
  <xdr:twoCellAnchor>
    <xdr:from>
      <xdr:col>9</xdr:col>
      <xdr:colOff>200025</xdr:colOff>
      <xdr:row>50</xdr:row>
      <xdr:rowOff>57150</xdr:rowOff>
    </xdr:from>
    <xdr:to>
      <xdr:col>11</xdr:col>
      <xdr:colOff>371475</xdr:colOff>
      <xdr:row>54</xdr:row>
      <xdr:rowOff>123825</xdr:rowOff>
    </xdr:to>
    <xdr:sp>
      <xdr:nvSpPr>
        <xdr:cNvPr id="8" name="Rounded Rectangular Callout 24"/>
        <xdr:cNvSpPr>
          <a:spLocks/>
        </xdr:cNvSpPr>
      </xdr:nvSpPr>
      <xdr:spPr>
        <a:xfrm>
          <a:off x="5686425" y="9582150"/>
          <a:ext cx="1390650" cy="866775"/>
        </a:xfrm>
        <a:prstGeom prst="wedgeRoundRectCallout">
          <a:avLst>
            <a:gd name="adj1" fmla="val -61930"/>
            <a:gd name="adj2" fmla="val -21013"/>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ctr">
            <a:defRPr/>
          </a:pPr>
          <a:r>
            <a:rPr lang="en-US" cap="none" sz="1100" b="0" i="0" u="none" baseline="0">
              <a:solidFill>
                <a:srgbClr val="FFFFFF"/>
              </a:solidFill>
              <a:latin typeface="Calibri"/>
              <a:ea typeface="Calibri"/>
              <a:cs typeface="Calibri"/>
            </a:rPr>
            <a:t>Jenny had enough </a:t>
          </a:r>
          <a:r>
            <a:rPr lang="en-US" cap="none" sz="1100" b="0" i="0" u="none" baseline="0">
              <a:solidFill>
                <a:srgbClr val="FFFFFF"/>
              </a:solidFill>
              <a:latin typeface="Calibri"/>
              <a:ea typeface="Calibri"/>
              <a:cs typeface="Calibri"/>
            </a:rPr>
            <a:t>saved to cover the unexpected cost.</a:t>
          </a:r>
        </a:p>
      </xdr:txBody>
    </xdr:sp>
    <xdr:clientData/>
  </xdr:twoCellAnchor>
  <xdr:twoCellAnchor editAs="oneCell">
    <xdr:from>
      <xdr:col>1</xdr:col>
      <xdr:colOff>219075</xdr:colOff>
      <xdr:row>56</xdr:row>
      <xdr:rowOff>0</xdr:rowOff>
    </xdr:from>
    <xdr:to>
      <xdr:col>2</xdr:col>
      <xdr:colOff>400050</xdr:colOff>
      <xdr:row>59</xdr:row>
      <xdr:rowOff>9525</xdr:rowOff>
    </xdr:to>
    <xdr:pic>
      <xdr:nvPicPr>
        <xdr:cNvPr id="9" name="Picture 9"/>
        <xdr:cNvPicPr preferRelativeResize="1">
          <a:picLocks noChangeAspect="1"/>
        </xdr:cNvPicPr>
      </xdr:nvPicPr>
      <xdr:blipFill>
        <a:blip r:embed="rId3"/>
        <a:stretch>
          <a:fillRect/>
        </a:stretch>
      </xdr:blipFill>
      <xdr:spPr>
        <a:xfrm>
          <a:off x="828675" y="10706100"/>
          <a:ext cx="790575" cy="581025"/>
        </a:xfrm>
        <a:prstGeom prst="rect">
          <a:avLst/>
        </a:prstGeom>
        <a:noFill/>
        <a:ln w="9525" cmpd="sng">
          <a:noFill/>
        </a:ln>
      </xdr:spPr>
    </xdr:pic>
    <xdr:clientData/>
  </xdr:twoCellAnchor>
  <xdr:twoCellAnchor>
    <xdr:from>
      <xdr:col>2</xdr:col>
      <xdr:colOff>504825</xdr:colOff>
      <xdr:row>56</xdr:row>
      <xdr:rowOff>38100</xdr:rowOff>
    </xdr:from>
    <xdr:to>
      <xdr:col>8</xdr:col>
      <xdr:colOff>476250</xdr:colOff>
      <xdr:row>59</xdr:row>
      <xdr:rowOff>152400</xdr:rowOff>
    </xdr:to>
    <xdr:sp>
      <xdr:nvSpPr>
        <xdr:cNvPr id="10" name="TextBox 1"/>
        <xdr:cNvSpPr txBox="1">
          <a:spLocks noChangeArrowheads="1"/>
        </xdr:cNvSpPr>
      </xdr:nvSpPr>
      <xdr:spPr>
        <a:xfrm>
          <a:off x="1724025" y="10744200"/>
          <a:ext cx="3629025" cy="685800"/>
        </a:xfrm>
        <a:prstGeom prst="rect">
          <a:avLst/>
        </a:prstGeom>
        <a:solidFill>
          <a:srgbClr val="FFFFFF"/>
        </a:solidFill>
        <a:ln w="9525" cmpd="sng">
          <a:noFill/>
        </a:ln>
      </xdr:spPr>
      <xdr:txBody>
        <a:bodyPr vertOverflow="clip" wrap="square"/>
        <a:p>
          <a:pPr algn="l">
            <a:defRPr/>
          </a:pPr>
          <a:r>
            <a:rPr lang="en-US" cap="none" sz="1000" b="0" i="0" u="none" baseline="0">
              <a:solidFill>
                <a:srgbClr val="003366"/>
              </a:solidFill>
              <a:latin typeface="Calibri"/>
              <a:ea typeface="Calibri"/>
              <a:cs typeface="Calibri"/>
            </a:rPr>
            <a:t>To get calculate the money</a:t>
          </a:r>
          <a:r>
            <a:rPr lang="en-US" cap="none" sz="1000" b="0" i="0" u="none" baseline="0">
              <a:solidFill>
                <a:srgbClr val="003366"/>
              </a:solidFill>
              <a:latin typeface="Calibri"/>
              <a:ea typeface="Calibri"/>
              <a:cs typeface="Calibri"/>
            </a:rPr>
            <a:t> Jenny has in her bank account, you must subtract outgoings from income in the month and add it to the amount she had left over in her account the previous month. </a:t>
          </a:r>
          <a:r>
            <a:rPr lang="en-US" cap="none" sz="1000" b="0" i="0" u="none" baseline="0">
              <a:solidFill>
                <a:srgbClr val="003366"/>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10</xdr:row>
      <xdr:rowOff>142875</xdr:rowOff>
    </xdr:from>
    <xdr:to>
      <xdr:col>10</xdr:col>
      <xdr:colOff>190500</xdr:colOff>
      <xdr:row>13</xdr:row>
      <xdr:rowOff>95250</xdr:rowOff>
    </xdr:to>
    <xdr:pic>
      <xdr:nvPicPr>
        <xdr:cNvPr id="1" name="Picture 4"/>
        <xdr:cNvPicPr preferRelativeResize="1">
          <a:picLocks noChangeAspect="1"/>
        </xdr:cNvPicPr>
      </xdr:nvPicPr>
      <xdr:blipFill>
        <a:blip r:embed="rId1"/>
        <a:stretch>
          <a:fillRect/>
        </a:stretch>
      </xdr:blipFill>
      <xdr:spPr>
        <a:xfrm>
          <a:off x="1038225" y="2047875"/>
          <a:ext cx="5248275" cy="523875"/>
        </a:xfrm>
        <a:prstGeom prst="rect">
          <a:avLst/>
        </a:prstGeom>
        <a:noFill/>
        <a:ln w="9525" cmpd="sng">
          <a:noFill/>
        </a:ln>
      </xdr:spPr>
    </xdr:pic>
    <xdr:clientData/>
  </xdr:twoCellAnchor>
  <xdr:twoCellAnchor editAs="oneCell">
    <xdr:from>
      <xdr:col>0</xdr:col>
      <xdr:colOff>0</xdr:colOff>
      <xdr:row>0</xdr:row>
      <xdr:rowOff>0</xdr:rowOff>
    </xdr:from>
    <xdr:to>
      <xdr:col>12</xdr:col>
      <xdr:colOff>0</xdr:colOff>
      <xdr:row>10</xdr:row>
      <xdr:rowOff>76200</xdr:rowOff>
    </xdr:to>
    <xdr:pic>
      <xdr:nvPicPr>
        <xdr:cNvPr id="2" name="Picture 16"/>
        <xdr:cNvPicPr preferRelativeResize="1">
          <a:picLocks noChangeAspect="1"/>
        </xdr:cNvPicPr>
      </xdr:nvPicPr>
      <xdr:blipFill>
        <a:blip r:embed="rId2"/>
        <a:stretch>
          <a:fillRect/>
        </a:stretch>
      </xdr:blipFill>
      <xdr:spPr>
        <a:xfrm>
          <a:off x="0" y="0"/>
          <a:ext cx="7315200" cy="1981200"/>
        </a:xfrm>
        <a:prstGeom prst="rect">
          <a:avLst/>
        </a:prstGeom>
        <a:noFill/>
        <a:ln w="9525" cmpd="sng">
          <a:noFill/>
        </a:ln>
      </xdr:spPr>
    </xdr:pic>
    <xdr:clientData/>
  </xdr:twoCellAnchor>
  <xdr:twoCellAnchor editAs="oneCell">
    <xdr:from>
      <xdr:col>0</xdr:col>
      <xdr:colOff>381000</xdr:colOff>
      <xdr:row>18</xdr:row>
      <xdr:rowOff>0</xdr:rowOff>
    </xdr:from>
    <xdr:to>
      <xdr:col>1</xdr:col>
      <xdr:colOff>9525</xdr:colOff>
      <xdr:row>19</xdr:row>
      <xdr:rowOff>38100</xdr:rowOff>
    </xdr:to>
    <xdr:pic>
      <xdr:nvPicPr>
        <xdr:cNvPr id="3" name="Picture 177"/>
        <xdr:cNvPicPr preferRelativeResize="1">
          <a:picLocks noChangeAspect="1"/>
        </xdr:cNvPicPr>
      </xdr:nvPicPr>
      <xdr:blipFill>
        <a:blip r:embed="rId3"/>
        <a:stretch>
          <a:fillRect/>
        </a:stretch>
      </xdr:blipFill>
      <xdr:spPr>
        <a:xfrm>
          <a:off x="381000" y="3429000"/>
          <a:ext cx="238125" cy="228600"/>
        </a:xfrm>
        <a:prstGeom prst="rect">
          <a:avLst/>
        </a:prstGeom>
        <a:noFill/>
        <a:ln w="9525" cmpd="sng">
          <a:noFill/>
        </a:ln>
      </xdr:spPr>
    </xdr:pic>
    <xdr:clientData/>
  </xdr:twoCellAnchor>
  <xdr:twoCellAnchor editAs="oneCell">
    <xdr:from>
      <xdr:col>0</xdr:col>
      <xdr:colOff>381000</xdr:colOff>
      <xdr:row>20</xdr:row>
      <xdr:rowOff>0</xdr:rowOff>
    </xdr:from>
    <xdr:to>
      <xdr:col>1</xdr:col>
      <xdr:colOff>9525</xdr:colOff>
      <xdr:row>21</xdr:row>
      <xdr:rowOff>38100</xdr:rowOff>
    </xdr:to>
    <xdr:pic>
      <xdr:nvPicPr>
        <xdr:cNvPr id="4" name="Picture 177"/>
        <xdr:cNvPicPr preferRelativeResize="1">
          <a:picLocks noChangeAspect="1"/>
        </xdr:cNvPicPr>
      </xdr:nvPicPr>
      <xdr:blipFill>
        <a:blip r:embed="rId3"/>
        <a:stretch>
          <a:fillRect/>
        </a:stretch>
      </xdr:blipFill>
      <xdr:spPr>
        <a:xfrm>
          <a:off x="381000" y="3705225"/>
          <a:ext cx="238125" cy="228600"/>
        </a:xfrm>
        <a:prstGeom prst="rect">
          <a:avLst/>
        </a:prstGeom>
        <a:noFill/>
        <a:ln w="9525" cmpd="sng">
          <a:noFill/>
        </a:ln>
      </xdr:spPr>
    </xdr:pic>
    <xdr:clientData/>
  </xdr:twoCellAnchor>
  <xdr:twoCellAnchor editAs="oneCell">
    <xdr:from>
      <xdr:col>0</xdr:col>
      <xdr:colOff>381000</xdr:colOff>
      <xdr:row>22</xdr:row>
      <xdr:rowOff>0</xdr:rowOff>
    </xdr:from>
    <xdr:to>
      <xdr:col>1</xdr:col>
      <xdr:colOff>9525</xdr:colOff>
      <xdr:row>23</xdr:row>
      <xdr:rowOff>38100</xdr:rowOff>
    </xdr:to>
    <xdr:pic>
      <xdr:nvPicPr>
        <xdr:cNvPr id="5" name="Picture 177"/>
        <xdr:cNvPicPr preferRelativeResize="1">
          <a:picLocks noChangeAspect="1"/>
        </xdr:cNvPicPr>
      </xdr:nvPicPr>
      <xdr:blipFill>
        <a:blip r:embed="rId3"/>
        <a:stretch>
          <a:fillRect/>
        </a:stretch>
      </xdr:blipFill>
      <xdr:spPr>
        <a:xfrm>
          <a:off x="381000" y="3981450"/>
          <a:ext cx="238125"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24</xdr:row>
      <xdr:rowOff>161925</xdr:rowOff>
    </xdr:from>
    <xdr:to>
      <xdr:col>11</xdr:col>
      <xdr:colOff>609600</xdr:colOff>
      <xdr:row>25</xdr:row>
      <xdr:rowOff>123825</xdr:rowOff>
    </xdr:to>
    <xdr:sp>
      <xdr:nvSpPr>
        <xdr:cNvPr id="1" name="TextBox 9"/>
        <xdr:cNvSpPr txBox="1">
          <a:spLocks noChangeArrowheads="1"/>
        </xdr:cNvSpPr>
      </xdr:nvSpPr>
      <xdr:spPr>
        <a:xfrm>
          <a:off x="6696075" y="4733925"/>
          <a:ext cx="619125"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editAs="oneCell">
    <xdr:from>
      <xdr:col>1</xdr:col>
      <xdr:colOff>476250</xdr:colOff>
      <xdr:row>10</xdr:row>
      <xdr:rowOff>142875</xdr:rowOff>
    </xdr:from>
    <xdr:to>
      <xdr:col>9</xdr:col>
      <xdr:colOff>590550</xdr:colOff>
      <xdr:row>15</xdr:row>
      <xdr:rowOff>0</xdr:rowOff>
    </xdr:to>
    <xdr:pic>
      <xdr:nvPicPr>
        <xdr:cNvPr id="2" name="Picture 5"/>
        <xdr:cNvPicPr preferRelativeResize="1">
          <a:picLocks noChangeAspect="1"/>
        </xdr:cNvPicPr>
      </xdr:nvPicPr>
      <xdr:blipFill>
        <a:blip r:embed="rId1"/>
        <a:stretch>
          <a:fillRect/>
        </a:stretch>
      </xdr:blipFill>
      <xdr:spPr>
        <a:xfrm>
          <a:off x="1085850" y="2047875"/>
          <a:ext cx="4991100" cy="809625"/>
        </a:xfrm>
        <a:prstGeom prst="rect">
          <a:avLst/>
        </a:prstGeom>
        <a:noFill/>
        <a:ln w="9525" cmpd="sng">
          <a:noFill/>
        </a:ln>
      </xdr:spPr>
    </xdr:pic>
    <xdr:clientData/>
  </xdr:twoCellAnchor>
  <xdr:twoCellAnchor editAs="oneCell">
    <xdr:from>
      <xdr:col>0</xdr:col>
      <xdr:colOff>0</xdr:colOff>
      <xdr:row>0</xdr:row>
      <xdr:rowOff>0</xdr:rowOff>
    </xdr:from>
    <xdr:to>
      <xdr:col>12</xdr:col>
      <xdr:colOff>0</xdr:colOff>
      <xdr:row>10</xdr:row>
      <xdr:rowOff>76200</xdr:rowOff>
    </xdr:to>
    <xdr:pic>
      <xdr:nvPicPr>
        <xdr:cNvPr id="3" name="Picture 16"/>
        <xdr:cNvPicPr preferRelativeResize="1">
          <a:picLocks noChangeAspect="1"/>
        </xdr:cNvPicPr>
      </xdr:nvPicPr>
      <xdr:blipFill>
        <a:blip r:embed="rId2"/>
        <a:stretch>
          <a:fillRect/>
        </a:stretch>
      </xdr:blipFill>
      <xdr:spPr>
        <a:xfrm>
          <a:off x="0" y="0"/>
          <a:ext cx="7315200" cy="1981200"/>
        </a:xfrm>
        <a:prstGeom prst="rect">
          <a:avLst/>
        </a:prstGeom>
        <a:noFill/>
        <a:ln w="9525" cmpd="sng">
          <a:noFill/>
        </a:ln>
      </xdr:spPr>
    </xdr:pic>
    <xdr:clientData/>
  </xdr:twoCellAnchor>
  <xdr:twoCellAnchor editAs="oneCell">
    <xdr:from>
      <xdr:col>0</xdr:col>
      <xdr:colOff>266700</xdr:colOff>
      <xdr:row>24</xdr:row>
      <xdr:rowOff>152400</xdr:rowOff>
    </xdr:from>
    <xdr:to>
      <xdr:col>0</xdr:col>
      <xdr:colOff>600075</xdr:colOff>
      <xdr:row>26</xdr:row>
      <xdr:rowOff>85725</xdr:rowOff>
    </xdr:to>
    <xdr:pic>
      <xdr:nvPicPr>
        <xdr:cNvPr id="4"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66700" y="4724400"/>
          <a:ext cx="333375" cy="323850"/>
        </a:xfrm>
        <a:prstGeom prst="rect">
          <a:avLst/>
        </a:prstGeom>
        <a:noFill/>
        <a:ln w="9525" cmpd="sng">
          <a:noFill/>
        </a:ln>
      </xdr:spPr>
    </xdr:pic>
    <xdr:clientData/>
  </xdr:twoCellAnchor>
  <xdr:twoCellAnchor editAs="oneCell">
    <xdr:from>
      <xdr:col>0</xdr:col>
      <xdr:colOff>266700</xdr:colOff>
      <xdr:row>28</xdr:row>
      <xdr:rowOff>152400</xdr:rowOff>
    </xdr:from>
    <xdr:to>
      <xdr:col>0</xdr:col>
      <xdr:colOff>600075</xdr:colOff>
      <xdr:row>30</xdr:row>
      <xdr:rowOff>76200</xdr:rowOff>
    </xdr:to>
    <xdr:pic>
      <xdr:nvPicPr>
        <xdr:cNvPr id="5"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66700" y="5505450"/>
          <a:ext cx="333375" cy="323850"/>
        </a:xfrm>
        <a:prstGeom prst="rect">
          <a:avLst/>
        </a:prstGeom>
        <a:noFill/>
        <a:ln w="9525" cmpd="sng">
          <a:noFill/>
        </a:ln>
      </xdr:spPr>
    </xdr:pic>
    <xdr:clientData/>
  </xdr:twoCellAnchor>
  <xdr:twoCellAnchor editAs="oneCell">
    <xdr:from>
      <xdr:col>0</xdr:col>
      <xdr:colOff>266700</xdr:colOff>
      <xdr:row>31</xdr:row>
      <xdr:rowOff>152400</xdr:rowOff>
    </xdr:from>
    <xdr:to>
      <xdr:col>0</xdr:col>
      <xdr:colOff>600075</xdr:colOff>
      <xdr:row>33</xdr:row>
      <xdr:rowOff>76200</xdr:rowOff>
    </xdr:to>
    <xdr:pic>
      <xdr:nvPicPr>
        <xdr:cNvPr id="6" name="Picture 1" descr="C:\Documents and Settings\james.cox.DEBTADVICE\Local Settings\Temporary Internet Files\Content.IE5\71QK9MEL\MC900441498[1].png"/>
        <xdr:cNvPicPr preferRelativeResize="1">
          <a:picLocks noChangeAspect="1"/>
        </xdr:cNvPicPr>
      </xdr:nvPicPr>
      <xdr:blipFill>
        <a:blip r:embed="rId3"/>
        <a:stretch>
          <a:fillRect/>
        </a:stretch>
      </xdr:blipFill>
      <xdr:spPr>
        <a:xfrm>
          <a:off x="266700" y="6096000"/>
          <a:ext cx="333375" cy="323850"/>
        </a:xfrm>
        <a:prstGeom prst="rect">
          <a:avLst/>
        </a:prstGeom>
        <a:noFill/>
        <a:ln w="9525" cmpd="sng">
          <a:noFill/>
        </a:ln>
      </xdr:spPr>
    </xdr:pic>
    <xdr:clientData/>
  </xdr:twoCellAnchor>
  <xdr:twoCellAnchor>
    <xdr:from>
      <xdr:col>10</xdr:col>
      <xdr:colOff>600075</xdr:colOff>
      <xdr:row>25</xdr:row>
      <xdr:rowOff>123825</xdr:rowOff>
    </xdr:from>
    <xdr:to>
      <xdr:col>11</xdr:col>
      <xdr:colOff>257175</xdr:colOff>
      <xdr:row>26</xdr:row>
      <xdr:rowOff>47625</xdr:rowOff>
    </xdr:to>
    <xdr:sp>
      <xdr:nvSpPr>
        <xdr:cNvPr id="7" name="Shape 11"/>
        <xdr:cNvSpPr>
          <a:spLocks/>
        </xdr:cNvSpPr>
      </xdr:nvSpPr>
      <xdr:spPr>
        <a:xfrm rot="5400000">
          <a:off x="6696075" y="4895850"/>
          <a:ext cx="266700"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600075</xdr:colOff>
      <xdr:row>28</xdr:row>
      <xdr:rowOff>28575</xdr:rowOff>
    </xdr:from>
    <xdr:to>
      <xdr:col>11</xdr:col>
      <xdr:colOff>600075</xdr:colOff>
      <xdr:row>28</xdr:row>
      <xdr:rowOff>190500</xdr:rowOff>
    </xdr:to>
    <xdr:sp>
      <xdr:nvSpPr>
        <xdr:cNvPr id="8" name="TextBox 12"/>
        <xdr:cNvSpPr txBox="1">
          <a:spLocks noChangeArrowheads="1"/>
        </xdr:cNvSpPr>
      </xdr:nvSpPr>
      <xdr:spPr>
        <a:xfrm>
          <a:off x="6696075" y="5381625"/>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600075</xdr:colOff>
      <xdr:row>28</xdr:row>
      <xdr:rowOff>190500</xdr:rowOff>
    </xdr:from>
    <xdr:to>
      <xdr:col>11</xdr:col>
      <xdr:colOff>247650</xdr:colOff>
      <xdr:row>29</xdr:row>
      <xdr:rowOff>104775</xdr:rowOff>
    </xdr:to>
    <xdr:sp>
      <xdr:nvSpPr>
        <xdr:cNvPr id="9" name="Shape 13"/>
        <xdr:cNvSpPr>
          <a:spLocks/>
        </xdr:cNvSpPr>
      </xdr:nvSpPr>
      <xdr:spPr>
        <a:xfrm rot="5400000">
          <a:off x="6696075" y="5543550"/>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600075</xdr:colOff>
      <xdr:row>31</xdr:row>
      <xdr:rowOff>38100</xdr:rowOff>
    </xdr:from>
    <xdr:to>
      <xdr:col>11</xdr:col>
      <xdr:colOff>600075</xdr:colOff>
      <xdr:row>32</xdr:row>
      <xdr:rowOff>0</xdr:rowOff>
    </xdr:to>
    <xdr:sp>
      <xdr:nvSpPr>
        <xdr:cNvPr id="10" name="TextBox 14"/>
        <xdr:cNvSpPr txBox="1">
          <a:spLocks noChangeArrowheads="1"/>
        </xdr:cNvSpPr>
      </xdr:nvSpPr>
      <xdr:spPr>
        <a:xfrm>
          <a:off x="6696075" y="5981700"/>
          <a:ext cx="6096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Click Here</a:t>
          </a:r>
        </a:p>
      </xdr:txBody>
    </xdr:sp>
    <xdr:clientData/>
  </xdr:twoCellAnchor>
  <xdr:twoCellAnchor>
    <xdr:from>
      <xdr:col>10</xdr:col>
      <xdr:colOff>600075</xdr:colOff>
      <xdr:row>31</xdr:row>
      <xdr:rowOff>200025</xdr:rowOff>
    </xdr:from>
    <xdr:to>
      <xdr:col>11</xdr:col>
      <xdr:colOff>247650</xdr:colOff>
      <xdr:row>32</xdr:row>
      <xdr:rowOff>114300</xdr:rowOff>
    </xdr:to>
    <xdr:sp>
      <xdr:nvSpPr>
        <xdr:cNvPr id="11" name="Shape 15"/>
        <xdr:cNvSpPr>
          <a:spLocks/>
        </xdr:cNvSpPr>
      </xdr:nvSpPr>
      <xdr:spPr>
        <a:xfrm rot="5400000">
          <a:off x="6696075" y="6143625"/>
          <a:ext cx="257175" cy="114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10</xdr:row>
      <xdr:rowOff>76200</xdr:rowOff>
    </xdr:to>
    <xdr:pic>
      <xdr:nvPicPr>
        <xdr:cNvPr id="1" name="Picture 16"/>
        <xdr:cNvPicPr preferRelativeResize="1">
          <a:picLocks noChangeAspect="1"/>
        </xdr:cNvPicPr>
      </xdr:nvPicPr>
      <xdr:blipFill>
        <a:blip r:embed="rId1"/>
        <a:stretch>
          <a:fillRect/>
        </a:stretch>
      </xdr:blipFill>
      <xdr:spPr>
        <a:xfrm>
          <a:off x="0" y="0"/>
          <a:ext cx="7315200" cy="1981200"/>
        </a:xfrm>
        <a:prstGeom prst="rect">
          <a:avLst/>
        </a:prstGeom>
        <a:noFill/>
        <a:ln w="9525" cmpd="sng">
          <a:noFill/>
        </a:ln>
      </xdr:spPr>
    </xdr:pic>
    <xdr:clientData/>
  </xdr:twoCellAnchor>
  <xdr:twoCellAnchor>
    <xdr:from>
      <xdr:col>0</xdr:col>
      <xdr:colOff>504825</xdr:colOff>
      <xdr:row>26</xdr:row>
      <xdr:rowOff>85725</xdr:rowOff>
    </xdr:from>
    <xdr:to>
      <xdr:col>8</xdr:col>
      <xdr:colOff>76200</xdr:colOff>
      <xdr:row>29</xdr:row>
      <xdr:rowOff>19050</xdr:rowOff>
    </xdr:to>
    <xdr:sp>
      <xdr:nvSpPr>
        <xdr:cNvPr id="2" name="TextBox 3"/>
        <xdr:cNvSpPr txBox="1">
          <a:spLocks noChangeArrowheads="1"/>
        </xdr:cNvSpPr>
      </xdr:nvSpPr>
      <xdr:spPr>
        <a:xfrm>
          <a:off x="504825" y="4943475"/>
          <a:ext cx="4448175" cy="400050"/>
        </a:xfrm>
        <a:prstGeom prst="rect">
          <a:avLst/>
        </a:prstGeom>
        <a:noFill/>
        <a:ln w="9525" cmpd="sng">
          <a:noFill/>
        </a:ln>
      </xdr:spPr>
      <xdr:txBody>
        <a:bodyPr vertOverflow="clip" wrap="square"/>
        <a:p>
          <a:pPr algn="l">
            <a:defRPr/>
          </a:pPr>
          <a:r>
            <a:rPr lang="en-US" cap="none" sz="1600" b="1" i="0" u="none" baseline="0">
              <a:latin typeface="Calibri"/>
              <a:ea typeface="Calibri"/>
              <a:cs typeface="Calibri"/>
            </a:rPr>
            <a:t>Mo keeps everything</a:t>
          </a:r>
          <a:r>
            <a:rPr lang="en-US" cap="none" sz="1600" b="1" i="0" u="none" baseline="0">
              <a:latin typeface="Calibri"/>
              <a:ea typeface="Calibri"/>
              <a:cs typeface="Calibri"/>
            </a:rPr>
            <a:t> in his current account</a:t>
          </a:r>
        </a:p>
      </xdr:txBody>
    </xdr:sp>
    <xdr:clientData/>
  </xdr:twoCellAnchor>
  <xdr:twoCellAnchor editAs="oneCell">
    <xdr:from>
      <xdr:col>1</xdr:col>
      <xdr:colOff>419100</xdr:colOff>
      <xdr:row>10</xdr:row>
      <xdr:rowOff>142875</xdr:rowOff>
    </xdr:from>
    <xdr:to>
      <xdr:col>9</xdr:col>
      <xdr:colOff>533400</xdr:colOff>
      <xdr:row>15</xdr:row>
      <xdr:rowOff>0</xdr:rowOff>
    </xdr:to>
    <xdr:pic>
      <xdr:nvPicPr>
        <xdr:cNvPr id="3" name="Picture 9"/>
        <xdr:cNvPicPr preferRelativeResize="1">
          <a:picLocks noChangeAspect="1"/>
        </xdr:cNvPicPr>
      </xdr:nvPicPr>
      <xdr:blipFill>
        <a:blip r:embed="rId2"/>
        <a:stretch>
          <a:fillRect/>
        </a:stretch>
      </xdr:blipFill>
      <xdr:spPr>
        <a:xfrm>
          <a:off x="1028700" y="2047875"/>
          <a:ext cx="4991100" cy="809625"/>
        </a:xfrm>
        <a:prstGeom prst="rect">
          <a:avLst/>
        </a:prstGeom>
        <a:noFill/>
        <a:ln w="9525" cmpd="sng">
          <a:noFill/>
        </a:ln>
      </xdr:spPr>
    </xdr:pic>
    <xdr:clientData/>
  </xdr:twoCellAnchor>
  <xdr:twoCellAnchor>
    <xdr:from>
      <xdr:col>0</xdr:col>
      <xdr:colOff>495300</xdr:colOff>
      <xdr:row>39</xdr:row>
      <xdr:rowOff>85725</xdr:rowOff>
    </xdr:from>
    <xdr:to>
      <xdr:col>8</xdr:col>
      <xdr:colOff>66675</xdr:colOff>
      <xdr:row>42</xdr:row>
      <xdr:rowOff>19050</xdr:rowOff>
    </xdr:to>
    <xdr:sp>
      <xdr:nvSpPr>
        <xdr:cNvPr id="4" name="TextBox 11"/>
        <xdr:cNvSpPr txBox="1">
          <a:spLocks noChangeArrowheads="1"/>
        </xdr:cNvSpPr>
      </xdr:nvSpPr>
      <xdr:spPr>
        <a:xfrm>
          <a:off x="495300" y="7277100"/>
          <a:ext cx="4448175" cy="400050"/>
        </a:xfrm>
        <a:prstGeom prst="rect">
          <a:avLst/>
        </a:prstGeom>
        <a:noFill/>
        <a:ln w="9525" cmpd="sng">
          <a:noFill/>
        </a:ln>
      </xdr:spPr>
      <xdr:txBody>
        <a:bodyPr vertOverflow="clip" wrap="square"/>
        <a:p>
          <a:pPr algn="l">
            <a:defRPr/>
          </a:pPr>
          <a:r>
            <a:rPr lang="en-US" cap="none" sz="1600" b="1" i="0" u="none" baseline="0">
              <a:latin typeface="Calibri"/>
              <a:ea typeface="Calibri"/>
              <a:cs typeface="Calibri"/>
            </a:rPr>
            <a:t>Mo keeps everything</a:t>
          </a:r>
          <a:r>
            <a:rPr lang="en-US" cap="none" sz="1600" b="1" i="0" u="none" baseline="0">
              <a:latin typeface="Calibri"/>
              <a:ea typeface="Calibri"/>
              <a:cs typeface="Calibri"/>
            </a:rPr>
            <a:t> in his savings account</a:t>
          </a:r>
        </a:p>
      </xdr:txBody>
    </xdr:sp>
    <xdr:clientData/>
  </xdr:twoCellAnchor>
  <xdr:twoCellAnchor>
    <xdr:from>
      <xdr:col>0</xdr:col>
      <xdr:colOff>495300</xdr:colOff>
      <xdr:row>52</xdr:row>
      <xdr:rowOff>85725</xdr:rowOff>
    </xdr:from>
    <xdr:to>
      <xdr:col>10</xdr:col>
      <xdr:colOff>304800</xdr:colOff>
      <xdr:row>55</xdr:row>
      <xdr:rowOff>19050</xdr:rowOff>
    </xdr:to>
    <xdr:sp>
      <xdr:nvSpPr>
        <xdr:cNvPr id="5" name="TextBox 12"/>
        <xdr:cNvSpPr txBox="1">
          <a:spLocks noChangeArrowheads="1"/>
        </xdr:cNvSpPr>
      </xdr:nvSpPr>
      <xdr:spPr>
        <a:xfrm>
          <a:off x="495300" y="9610725"/>
          <a:ext cx="5905500" cy="400050"/>
        </a:xfrm>
        <a:prstGeom prst="rect">
          <a:avLst/>
        </a:prstGeom>
        <a:noFill/>
        <a:ln w="9525" cmpd="sng">
          <a:noFill/>
        </a:ln>
      </xdr:spPr>
      <xdr:txBody>
        <a:bodyPr vertOverflow="clip" wrap="square"/>
        <a:p>
          <a:pPr algn="l">
            <a:defRPr/>
          </a:pPr>
          <a:r>
            <a:rPr lang="en-US" cap="none" sz="1600" b="1" i="0" u="none" baseline="0">
              <a:latin typeface="Calibri"/>
              <a:ea typeface="Calibri"/>
              <a:cs typeface="Calibri"/>
            </a:rPr>
            <a:t>Mo keeps £100 in his current account and transfers the rest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L38"/>
  <sheetViews>
    <sheetView showGridLines="0" showRowColHeaders="0" tabSelected="1" zoomScalePageLayoutView="0" workbookViewId="0" topLeftCell="A1">
      <selection activeCell="A1" sqref="A1"/>
    </sheetView>
  </sheetViews>
  <sheetFormatPr defaultColWidth="0" defaultRowHeight="15" zeroHeight="1"/>
  <cols>
    <col min="1" max="12" width="9.140625" style="1" customWidth="1"/>
    <col min="13" max="16384" width="9.140625" style="1" hidden="1" customWidth="1"/>
  </cols>
  <sheetData>
    <row r="1" ht="15"/>
    <row r="2" ht="15"/>
    <row r="3" ht="15"/>
    <row r="4" ht="15"/>
    <row r="5" ht="15"/>
    <row r="6" ht="15"/>
    <row r="7" ht="15"/>
    <row r="8" ht="15"/>
    <row r="9" ht="15"/>
    <row r="10" ht="15"/>
    <row r="11" ht="15"/>
    <row r="12" ht="15"/>
    <row r="13" ht="15"/>
    <row r="14" ht="15"/>
    <row r="15" spans="1:10" ht="15">
      <c r="A15" s="5"/>
      <c r="B15" s="5"/>
      <c r="C15" s="5"/>
      <c r="D15" s="5"/>
      <c r="E15" s="5"/>
      <c r="F15" s="5"/>
      <c r="G15" s="5"/>
      <c r="H15" s="5"/>
      <c r="I15" s="5"/>
      <c r="J15" s="5"/>
    </row>
    <row r="16" spans="2:11" ht="15">
      <c r="B16" s="69" t="s">
        <v>7</v>
      </c>
      <c r="C16" s="69"/>
      <c r="D16" s="69"/>
      <c r="E16" s="69"/>
      <c r="F16" s="69"/>
      <c r="G16" s="69"/>
      <c r="H16" s="69"/>
      <c r="I16" s="69"/>
      <c r="J16" s="69"/>
      <c r="K16" s="69"/>
    </row>
    <row r="17" spans="2:11" ht="15">
      <c r="B17" s="69"/>
      <c r="C17" s="69"/>
      <c r="D17" s="69"/>
      <c r="E17" s="69"/>
      <c r="F17" s="69"/>
      <c r="G17" s="69"/>
      <c r="H17" s="69"/>
      <c r="I17" s="69"/>
      <c r="J17" s="69"/>
      <c r="K17" s="69"/>
    </row>
    <row r="18" spans="2:11" ht="15">
      <c r="B18" s="2"/>
      <c r="C18" s="2"/>
      <c r="D18" s="2"/>
      <c r="E18" s="2"/>
      <c r="F18" s="2"/>
      <c r="G18" s="2"/>
      <c r="H18" s="2"/>
      <c r="I18" s="2"/>
      <c r="J18" s="2"/>
      <c r="K18" s="2"/>
    </row>
    <row r="19" spans="2:11" ht="15" customHeight="1">
      <c r="B19" s="69" t="s">
        <v>27</v>
      </c>
      <c r="C19" s="69"/>
      <c r="D19" s="69"/>
      <c r="E19" s="69"/>
      <c r="F19" s="69"/>
      <c r="G19" s="69"/>
      <c r="H19" s="69"/>
      <c r="I19" s="69"/>
      <c r="J19" s="69"/>
      <c r="K19" s="69"/>
    </row>
    <row r="20" spans="2:11" ht="15">
      <c r="B20" s="69"/>
      <c r="C20" s="69"/>
      <c r="D20" s="69"/>
      <c r="E20" s="69"/>
      <c r="F20" s="69"/>
      <c r="G20" s="69"/>
      <c r="H20" s="69"/>
      <c r="I20" s="69"/>
      <c r="J20" s="69"/>
      <c r="K20" s="69"/>
    </row>
    <row r="21" spans="2:11" ht="15">
      <c r="B21" s="7"/>
      <c r="C21" s="7"/>
      <c r="D21" s="7"/>
      <c r="E21" s="7"/>
      <c r="F21" s="7"/>
      <c r="G21" s="7"/>
      <c r="H21" s="7"/>
      <c r="I21" s="7"/>
      <c r="J21" s="7"/>
      <c r="K21" s="7"/>
    </row>
    <row r="22" spans="2:11" ht="15">
      <c r="B22" s="71" t="str">
        <f>"     Saving means you can actually get more for your money."</f>
        <v>     Saving means you can actually get more for your money.</v>
      </c>
      <c r="C22" s="71"/>
      <c r="D22" s="71"/>
      <c r="E22" s="71"/>
      <c r="F22" s="71"/>
      <c r="G22" s="71"/>
      <c r="H22" s="71"/>
      <c r="I22" s="71"/>
      <c r="J22" s="71"/>
      <c r="K22" s="7"/>
    </row>
    <row r="23" spans="2:11" ht="6.75" customHeight="1">
      <c r="B23" s="28"/>
      <c r="C23" s="7"/>
      <c r="D23" s="7"/>
      <c r="E23" s="7"/>
      <c r="F23" s="7"/>
      <c r="G23" s="7"/>
      <c r="H23" s="7"/>
      <c r="I23" s="7"/>
      <c r="J23" s="7"/>
      <c r="K23" s="7"/>
    </row>
    <row r="24" spans="2:11" ht="15">
      <c r="B24" s="70" t="str">
        <f>"     Saving helps you to cope with unexpected costs."</f>
        <v>     Saving helps you to cope with unexpected costs.</v>
      </c>
      <c r="C24" s="70"/>
      <c r="D24" s="70"/>
      <c r="E24" s="70"/>
      <c r="F24" s="70"/>
      <c r="G24" s="70"/>
      <c r="H24" s="70"/>
      <c r="I24" s="70"/>
      <c r="J24" s="2"/>
      <c r="K24" s="2"/>
    </row>
    <row r="25" spans="2:11" ht="6.75" customHeight="1">
      <c r="B25" s="29"/>
      <c r="C25" s="2"/>
      <c r="D25" s="2"/>
      <c r="E25" s="2"/>
      <c r="F25" s="2"/>
      <c r="G25" s="2"/>
      <c r="H25" s="2"/>
      <c r="I25" s="2"/>
      <c r="J25" s="2"/>
      <c r="K25" s="2"/>
    </row>
    <row r="26" spans="2:11" ht="15">
      <c r="B26" s="70" t="str">
        <f>"     Saving earns you money!"</f>
        <v>     Saving earns you money!</v>
      </c>
      <c r="C26" s="70"/>
      <c r="D26" s="70"/>
      <c r="E26" s="70"/>
      <c r="F26" s="2"/>
      <c r="G26" s="2"/>
      <c r="H26" s="2"/>
      <c r="I26" s="2"/>
      <c r="J26" s="2"/>
      <c r="K26" s="2"/>
    </row>
    <row r="27" spans="2:11" ht="15">
      <c r="B27" s="2"/>
      <c r="C27" s="2"/>
      <c r="D27" s="2"/>
      <c r="E27" s="2"/>
      <c r="F27" s="2"/>
      <c r="G27" s="2"/>
      <c r="H27" s="2"/>
      <c r="I27" s="2"/>
      <c r="J27" s="2"/>
      <c r="K27" s="2"/>
    </row>
    <row r="28" spans="2:11" ht="15">
      <c r="B28" s="2" t="s">
        <v>28</v>
      </c>
      <c r="C28" s="2"/>
      <c r="D28" s="2"/>
      <c r="E28" s="2"/>
      <c r="F28" s="2"/>
      <c r="G28" s="2"/>
      <c r="H28" s="2"/>
      <c r="I28" s="2"/>
      <c r="J28" s="2"/>
      <c r="K28" s="2"/>
    </row>
    <row r="29" spans="2:11" ht="15">
      <c r="B29" s="2"/>
      <c r="C29" s="2"/>
      <c r="D29" s="2"/>
      <c r="E29" s="2"/>
      <c r="F29" s="2"/>
      <c r="G29" s="2"/>
      <c r="H29" s="2"/>
      <c r="I29" s="2"/>
      <c r="J29" s="2"/>
      <c r="K29" s="2"/>
    </row>
    <row r="30" spans="2:11" ht="15">
      <c r="B30" s="2" t="s">
        <v>0</v>
      </c>
      <c r="C30" s="2"/>
      <c r="D30" s="2"/>
      <c r="E30" s="2"/>
      <c r="F30" s="2"/>
      <c r="G30" s="2"/>
      <c r="H30" s="2"/>
      <c r="I30" s="2"/>
      <c r="J30" s="2"/>
      <c r="K30" s="2"/>
    </row>
    <row r="31" spans="2:12" ht="15">
      <c r="B31" s="2"/>
      <c r="C31" s="2"/>
      <c r="D31" s="2"/>
      <c r="E31" s="2"/>
      <c r="F31" s="2"/>
      <c r="G31" s="2"/>
      <c r="H31" s="2"/>
      <c r="I31" s="2"/>
      <c r="J31" s="2"/>
      <c r="K31" s="2"/>
      <c r="L31" s="31"/>
    </row>
    <row r="32" spans="3:11" ht="15">
      <c r="C32" s="2"/>
      <c r="D32" s="2"/>
      <c r="F32" s="2"/>
      <c r="G32" s="2"/>
      <c r="H32" s="2"/>
      <c r="I32" s="2"/>
      <c r="J32" s="2"/>
      <c r="K32" s="2"/>
    </row>
    <row r="33" spans="2:11" ht="15">
      <c r="B33" s="2"/>
      <c r="C33" s="2"/>
      <c r="D33" s="2"/>
      <c r="E33" s="2"/>
      <c r="F33" s="2"/>
      <c r="G33" s="2"/>
      <c r="H33" s="2"/>
      <c r="I33" s="2"/>
      <c r="J33" s="2"/>
      <c r="K33" s="2"/>
    </row>
    <row r="34" spans="1:12" ht="15">
      <c r="A34" s="4"/>
      <c r="B34" s="6"/>
      <c r="C34" s="6"/>
      <c r="D34" s="6"/>
      <c r="E34" s="6"/>
      <c r="F34" s="6"/>
      <c r="G34" s="6"/>
      <c r="H34" s="6"/>
      <c r="I34" s="6"/>
      <c r="J34" s="6"/>
      <c r="K34" s="30"/>
      <c r="L34" s="30" t="s">
        <v>48</v>
      </c>
    </row>
    <row r="35" spans="2:12" ht="15">
      <c r="B35" s="2"/>
      <c r="C35" s="2"/>
      <c r="D35" s="2"/>
      <c r="E35" s="2"/>
      <c r="F35" s="2"/>
      <c r="G35" s="2"/>
      <c r="H35" s="2"/>
      <c r="I35" s="2"/>
      <c r="J35" s="2"/>
      <c r="K35" s="2"/>
      <c r="L35" s="65" t="s">
        <v>78</v>
      </c>
    </row>
    <row r="36" spans="2:11" ht="15" hidden="1">
      <c r="B36" s="2"/>
      <c r="C36" s="2"/>
      <c r="D36" s="2"/>
      <c r="E36" s="2"/>
      <c r="F36" s="2"/>
      <c r="G36" s="2"/>
      <c r="H36" s="2"/>
      <c r="I36" s="2"/>
      <c r="J36" s="2"/>
      <c r="K36" s="2"/>
    </row>
    <row r="37" spans="2:11" ht="15" hidden="1">
      <c r="B37" s="2"/>
      <c r="C37" s="2"/>
      <c r="D37" s="2"/>
      <c r="E37" s="2"/>
      <c r="F37" s="2"/>
      <c r="G37" s="2"/>
      <c r="H37" s="2"/>
      <c r="I37" s="2"/>
      <c r="J37" s="2"/>
      <c r="K37" s="2"/>
    </row>
    <row r="38" spans="2:11" ht="15" hidden="1">
      <c r="B38" s="2"/>
      <c r="C38" s="2"/>
      <c r="D38" s="2"/>
      <c r="E38" s="2"/>
      <c r="F38" s="2"/>
      <c r="G38" s="2"/>
      <c r="H38" s="2"/>
      <c r="I38" s="2"/>
      <c r="J38" s="2"/>
      <c r="K38" s="2"/>
    </row>
  </sheetData>
  <sheetProtection password="CC8C" sheet="1" objects="1" scenarios="1"/>
  <mergeCells count="5">
    <mergeCell ref="B16:K17"/>
    <mergeCell ref="B19:K20"/>
    <mergeCell ref="B26:E26"/>
    <mergeCell ref="B22:J22"/>
    <mergeCell ref="B24:I24"/>
  </mergeCells>
  <hyperlinks>
    <hyperlink ref="B22:I22" location="'P3'!A1" display="'P3'!A1"/>
    <hyperlink ref="B24:H24" location="'P5'!A1" display="'P5'!A1"/>
    <hyperlink ref="B26:E26" location="'P8'!A1" display="'P8'!A1"/>
    <hyperlink ref="L34" location="'P2'!A1" display="NEXT &gt;&gt;"/>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6:N52"/>
  <sheetViews>
    <sheetView showGridLines="0" showRowColHeaders="0" zoomScalePageLayoutView="0" workbookViewId="0" topLeftCell="A25">
      <selection activeCell="K48" sqref="K48"/>
    </sheetView>
  </sheetViews>
  <sheetFormatPr defaultColWidth="0" defaultRowHeight="15" zeroHeight="1"/>
  <cols>
    <col min="1" max="12" width="9.140625" style="1" customWidth="1"/>
    <col min="13" max="16384" width="9.140625" style="1" hidden="1" customWidth="1"/>
  </cols>
  <sheetData>
    <row r="1" ht="15"/>
    <row r="2" ht="15"/>
    <row r="3" ht="15"/>
    <row r="4" ht="15"/>
    <row r="5" ht="15"/>
    <row r="6" ht="15"/>
    <row r="7" ht="15"/>
    <row r="8" ht="15"/>
    <row r="9" ht="15"/>
    <row r="10" ht="15"/>
    <row r="11" ht="15"/>
    <row r="12" ht="15"/>
    <row r="13" ht="15"/>
    <row r="14" ht="15"/>
    <row r="15" ht="15"/>
    <row r="16" spans="2:11" ht="15" customHeight="1">
      <c r="B16" s="69" t="s">
        <v>14</v>
      </c>
      <c r="C16" s="69"/>
      <c r="D16" s="69"/>
      <c r="E16" s="69"/>
      <c r="F16" s="69"/>
      <c r="G16" s="69"/>
      <c r="H16" s="69"/>
      <c r="I16" s="69"/>
      <c r="J16" s="69"/>
      <c r="K16" s="69"/>
    </row>
    <row r="17" spans="2:11" ht="15">
      <c r="B17" s="69"/>
      <c r="C17" s="69"/>
      <c r="D17" s="69"/>
      <c r="E17" s="69"/>
      <c r="F17" s="69"/>
      <c r="G17" s="69"/>
      <c r="H17" s="69"/>
      <c r="I17" s="69"/>
      <c r="J17" s="69"/>
      <c r="K17" s="69"/>
    </row>
    <row r="18" spans="2:11" ht="15">
      <c r="B18" s="69"/>
      <c r="C18" s="69"/>
      <c r="D18" s="69"/>
      <c r="E18" s="69"/>
      <c r="F18" s="69"/>
      <c r="G18" s="69"/>
      <c r="H18" s="69"/>
      <c r="I18" s="69"/>
      <c r="J18" s="69"/>
      <c r="K18" s="69"/>
    </row>
    <row r="19" spans="2:11" ht="15">
      <c r="B19" s="37"/>
      <c r="C19" s="37"/>
      <c r="D19" s="37"/>
      <c r="E19" s="37"/>
      <c r="F19" s="37"/>
      <c r="G19" s="37"/>
      <c r="H19" s="37"/>
      <c r="I19" s="37"/>
      <c r="J19" s="37"/>
      <c r="K19" s="37"/>
    </row>
    <row r="20" spans="2:11" ht="15" customHeight="1">
      <c r="B20" s="69" t="s">
        <v>15</v>
      </c>
      <c r="C20" s="69"/>
      <c r="D20" s="69"/>
      <c r="E20" s="69"/>
      <c r="F20" s="69"/>
      <c r="G20" s="69"/>
      <c r="H20" s="69"/>
      <c r="I20" s="69"/>
      <c r="J20" s="69"/>
      <c r="K20" s="69"/>
    </row>
    <row r="21" spans="2:11" ht="15">
      <c r="B21" s="69"/>
      <c r="C21" s="69"/>
      <c r="D21" s="69"/>
      <c r="E21" s="69"/>
      <c r="F21" s="69"/>
      <c r="G21" s="69"/>
      <c r="H21" s="69"/>
      <c r="I21" s="69"/>
      <c r="J21" s="69"/>
      <c r="K21" s="69"/>
    </row>
    <row r="22" spans="2:11" ht="15">
      <c r="B22" s="69"/>
      <c r="C22" s="69"/>
      <c r="D22" s="69"/>
      <c r="E22" s="69"/>
      <c r="F22" s="69"/>
      <c r="G22" s="69"/>
      <c r="H22" s="69"/>
      <c r="I22" s="69"/>
      <c r="J22" s="69"/>
      <c r="K22" s="69"/>
    </row>
    <row r="23" spans="2:11" ht="15">
      <c r="B23" s="69"/>
      <c r="C23" s="69"/>
      <c r="D23" s="69"/>
      <c r="E23" s="69"/>
      <c r="F23" s="69"/>
      <c r="G23" s="69"/>
      <c r="H23" s="69"/>
      <c r="I23" s="69"/>
      <c r="J23" s="69"/>
      <c r="K23" s="69"/>
    </row>
    <row r="24" spans="2:11" ht="15">
      <c r="B24" s="37"/>
      <c r="C24" s="37"/>
      <c r="D24" s="37"/>
      <c r="E24" s="37"/>
      <c r="F24" s="37"/>
      <c r="G24" s="37"/>
      <c r="H24" s="37"/>
      <c r="I24" s="37"/>
      <c r="J24" s="37"/>
      <c r="K24" s="37"/>
    </row>
    <row r="25" spans="2:11" ht="15" customHeight="1">
      <c r="B25" s="69" t="s">
        <v>8</v>
      </c>
      <c r="C25" s="69"/>
      <c r="D25" s="69"/>
      <c r="E25" s="69"/>
      <c r="F25" s="69"/>
      <c r="G25" s="69"/>
      <c r="H25" s="69"/>
      <c r="I25" s="69"/>
      <c r="J25" s="69"/>
      <c r="K25" s="69"/>
    </row>
    <row r="26" spans="2:11" ht="15">
      <c r="B26" s="69"/>
      <c r="C26" s="69"/>
      <c r="D26" s="69"/>
      <c r="E26" s="69"/>
      <c r="F26" s="69"/>
      <c r="G26" s="69"/>
      <c r="H26" s="69"/>
      <c r="I26" s="69"/>
      <c r="J26" s="69"/>
      <c r="K26" s="69"/>
    </row>
    <row r="27" spans="2:11" ht="15">
      <c r="B27" s="37"/>
      <c r="C27" s="37"/>
      <c r="D27" s="37"/>
      <c r="E27" s="37"/>
      <c r="F27" s="37"/>
      <c r="G27" s="37"/>
      <c r="H27" s="37"/>
      <c r="I27" s="37"/>
      <c r="J27" s="37"/>
      <c r="K27" s="37"/>
    </row>
    <row r="28" spans="2:11" ht="15" customHeight="1">
      <c r="B28" s="75" t="s">
        <v>80</v>
      </c>
      <c r="C28" s="69"/>
      <c r="D28" s="69"/>
      <c r="E28" s="69"/>
      <c r="F28" s="69"/>
      <c r="G28" s="69"/>
      <c r="H28" s="69"/>
      <c r="I28" s="69"/>
      <c r="J28" s="69"/>
      <c r="K28" s="69"/>
    </row>
    <row r="29" spans="2:11" ht="15">
      <c r="B29" s="69"/>
      <c r="C29" s="69"/>
      <c r="D29" s="69"/>
      <c r="E29" s="69"/>
      <c r="F29" s="69"/>
      <c r="G29" s="69"/>
      <c r="H29" s="69"/>
      <c r="I29" s="69"/>
      <c r="J29" s="69"/>
      <c r="K29" s="69"/>
    </row>
    <row r="30" spans="2:11" ht="15">
      <c r="B30" s="68"/>
      <c r="C30" s="67"/>
      <c r="D30" s="67"/>
      <c r="E30" s="67"/>
      <c r="F30" s="67"/>
      <c r="G30" s="67"/>
      <c r="H30" s="67"/>
      <c r="I30" s="67"/>
      <c r="J30" s="67"/>
      <c r="K30" s="67"/>
    </row>
    <row r="31" spans="2:11" ht="15" customHeight="1">
      <c r="B31" s="75" t="s">
        <v>81</v>
      </c>
      <c r="C31" s="69"/>
      <c r="D31" s="69"/>
      <c r="E31" s="69"/>
      <c r="F31" s="69"/>
      <c r="G31" s="69"/>
      <c r="H31" s="69"/>
      <c r="I31" s="69"/>
      <c r="J31" s="69"/>
      <c r="K31" s="69"/>
    </row>
    <row r="32" spans="2:11" ht="15">
      <c r="B32" s="69"/>
      <c r="C32" s="69"/>
      <c r="D32" s="69"/>
      <c r="E32" s="69"/>
      <c r="F32" s="69"/>
      <c r="G32" s="69"/>
      <c r="H32" s="69"/>
      <c r="I32" s="69"/>
      <c r="J32" s="69"/>
      <c r="K32" s="69"/>
    </row>
    <row r="33" spans="2:11" ht="15">
      <c r="B33" s="38"/>
      <c r="C33" s="37"/>
      <c r="D33" s="37"/>
      <c r="E33" s="37"/>
      <c r="F33" s="37"/>
      <c r="G33" s="37"/>
      <c r="H33" s="37"/>
      <c r="I33" s="37"/>
      <c r="J33" s="37"/>
      <c r="K33" s="37"/>
    </row>
    <row r="34" spans="2:11" ht="15" customHeight="1">
      <c r="B34" s="69" t="s">
        <v>16</v>
      </c>
      <c r="C34" s="69"/>
      <c r="D34" s="69"/>
      <c r="E34" s="69"/>
      <c r="F34" s="69"/>
      <c r="G34" s="69"/>
      <c r="H34" s="69"/>
      <c r="I34" s="69"/>
      <c r="J34" s="69"/>
      <c r="K34" s="69"/>
    </row>
    <row r="35" spans="2:11" ht="15">
      <c r="B35" s="69"/>
      <c r="C35" s="69"/>
      <c r="D35" s="69"/>
      <c r="E35" s="69"/>
      <c r="F35" s="69"/>
      <c r="G35" s="69"/>
      <c r="H35" s="69"/>
      <c r="I35" s="69"/>
      <c r="J35" s="69"/>
      <c r="K35" s="69"/>
    </row>
    <row r="36" spans="2:11" ht="15">
      <c r="B36" s="69"/>
      <c r="C36" s="69"/>
      <c r="D36" s="69"/>
      <c r="E36" s="69"/>
      <c r="F36" s="69"/>
      <c r="G36" s="69"/>
      <c r="H36" s="69"/>
      <c r="I36" s="69"/>
      <c r="J36" s="69"/>
      <c r="K36" s="69"/>
    </row>
    <row r="37" spans="2:11" ht="15">
      <c r="B37" s="9"/>
      <c r="C37" s="9"/>
      <c r="D37" s="9"/>
      <c r="E37" s="9"/>
      <c r="F37" s="9"/>
      <c r="G37" s="9"/>
      <c r="H37" s="9"/>
      <c r="I37" s="9"/>
      <c r="J37" s="9"/>
      <c r="K37" s="9"/>
    </row>
    <row r="38" spans="2:11" ht="9.75" customHeight="1" thickBot="1">
      <c r="B38" s="9"/>
      <c r="C38" s="9"/>
      <c r="D38" s="9"/>
      <c r="E38" s="9"/>
      <c r="F38" s="9"/>
      <c r="G38" s="9"/>
      <c r="H38" s="9"/>
      <c r="I38" s="9"/>
      <c r="J38" s="9"/>
      <c r="K38" s="9"/>
    </row>
    <row r="39" spans="2:11" ht="48.75" thickBot="1">
      <c r="B39" s="22"/>
      <c r="C39" s="22" t="s">
        <v>9</v>
      </c>
      <c r="D39" s="22" t="s">
        <v>12</v>
      </c>
      <c r="E39" s="22" t="s">
        <v>13</v>
      </c>
      <c r="F39" s="22" t="s">
        <v>10</v>
      </c>
      <c r="G39" s="72" t="s">
        <v>11</v>
      </c>
      <c r="H39" s="73"/>
      <c r="I39" s="73"/>
      <c r="J39" s="74"/>
      <c r="K39" s="7"/>
    </row>
    <row r="40" spans="2:14" ht="15.75" thickBot="1">
      <c r="B40" s="11" t="s">
        <v>1</v>
      </c>
      <c r="C40" s="12">
        <f>100</f>
        <v>100</v>
      </c>
      <c r="D40" s="12">
        <f>C40*0.1</f>
        <v>10</v>
      </c>
      <c r="E40" s="12">
        <v>20</v>
      </c>
      <c r="F40" s="12">
        <f>100+(10/100*100)-20</f>
        <v>90</v>
      </c>
      <c r="G40" s="13" t="str">
        <f>"= £100 + ((10 / 100) x £100) - £20"</f>
        <v>= £100 + ((10 / 100) x £100) - £20</v>
      </c>
      <c r="H40" s="14"/>
      <c r="I40" s="14"/>
      <c r="J40" s="15"/>
      <c r="K40" s="7"/>
      <c r="L40" s="7"/>
      <c r="M40" s="7"/>
      <c r="N40" s="7"/>
    </row>
    <row r="41" spans="2:14" ht="15.75" thickBot="1">
      <c r="B41" s="11" t="s">
        <v>2</v>
      </c>
      <c r="C41" s="12">
        <f>F40</f>
        <v>90</v>
      </c>
      <c r="D41" s="12">
        <f>C41*0.1</f>
        <v>9</v>
      </c>
      <c r="E41" s="12">
        <v>20</v>
      </c>
      <c r="F41" s="12">
        <f>F40+(10/100*F40)-20</f>
        <v>79</v>
      </c>
      <c r="G41" s="13" t="str">
        <f>"= £90 + ((10 / 100) x £90) - £20"</f>
        <v>= £90 + ((10 / 100) x £90) - £20</v>
      </c>
      <c r="H41" s="14"/>
      <c r="I41" s="14"/>
      <c r="J41" s="15"/>
      <c r="K41" s="7"/>
      <c r="L41" s="7"/>
      <c r="M41" s="7"/>
      <c r="N41" s="7"/>
    </row>
    <row r="42" spans="2:14" ht="15.75" thickBot="1">
      <c r="B42" s="11" t="s">
        <v>3</v>
      </c>
      <c r="C42" s="12">
        <f>F41</f>
        <v>79</v>
      </c>
      <c r="D42" s="12">
        <f>C42*0.1</f>
        <v>7.9</v>
      </c>
      <c r="E42" s="12">
        <v>20</v>
      </c>
      <c r="F42" s="12">
        <f>F41+(10/100*F41)-20</f>
        <v>66.9</v>
      </c>
      <c r="G42" s="13" t="str">
        <f>"= £79 + ((10 / 100) x £79) - £20"</f>
        <v>= £79 + ((10 / 100) x £79) - £20</v>
      </c>
      <c r="H42" s="14"/>
      <c r="I42" s="14"/>
      <c r="J42" s="15"/>
      <c r="K42" s="7"/>
      <c r="L42" s="7"/>
      <c r="M42" s="7"/>
      <c r="N42" s="7"/>
    </row>
    <row r="43" spans="2:14" ht="15.75" thickBot="1">
      <c r="B43" s="11" t="s">
        <v>4</v>
      </c>
      <c r="C43" s="12">
        <f>F42</f>
        <v>66.9</v>
      </c>
      <c r="D43" s="12">
        <f>C43*0.1</f>
        <v>6.690000000000001</v>
      </c>
      <c r="E43" s="12">
        <v>20</v>
      </c>
      <c r="F43" s="12">
        <f>F42+(10/100*F42)-20</f>
        <v>53.59</v>
      </c>
      <c r="G43" s="13" t="str">
        <f>"= £67 + ((10 / 100) x £67) - £20"</f>
        <v>= £67 + ((10 / 100) x £67) - £20</v>
      </c>
      <c r="H43" s="14"/>
      <c r="I43" s="14"/>
      <c r="J43" s="15"/>
      <c r="K43" s="7"/>
      <c r="L43" s="7"/>
      <c r="M43" s="7"/>
      <c r="N43" s="7"/>
    </row>
    <row r="44" spans="2:14" ht="15.75" thickBot="1">
      <c r="B44" s="11" t="s">
        <v>5</v>
      </c>
      <c r="C44" s="12">
        <f>F43</f>
        <v>53.59</v>
      </c>
      <c r="D44" s="12">
        <f>C44*0.1</f>
        <v>5.359000000000001</v>
      </c>
      <c r="E44" s="12">
        <v>20</v>
      </c>
      <c r="F44" s="12">
        <f>F43+(10/100*F43)-20</f>
        <v>38.949000000000005</v>
      </c>
      <c r="G44" s="13" t="str">
        <f>"= £54 + ((10 / 100) x £54) - £20"</f>
        <v>= £54 + ((10 / 100) x £54) - £20</v>
      </c>
      <c r="H44" s="14"/>
      <c r="I44" s="14"/>
      <c r="J44" s="15"/>
      <c r="K44" s="7"/>
      <c r="L44" s="7"/>
      <c r="M44" s="7"/>
      <c r="N44" s="7"/>
    </row>
    <row r="45" spans="2:11" ht="15">
      <c r="B45" s="8"/>
      <c r="C45" s="10"/>
      <c r="D45" s="8"/>
      <c r="E45" s="7"/>
      <c r="F45" s="7"/>
      <c r="G45" s="7"/>
      <c r="H45" s="7"/>
      <c r="I45" s="7"/>
      <c r="J45" s="7"/>
      <c r="K45" s="7"/>
    </row>
    <row r="46" spans="2:11" ht="15">
      <c r="B46" s="8"/>
      <c r="C46" s="10"/>
      <c r="D46" s="8"/>
      <c r="E46" s="7"/>
      <c r="F46" s="7"/>
      <c r="G46" s="7"/>
      <c r="H46" s="7"/>
      <c r="I46" s="7"/>
      <c r="J46" s="7"/>
      <c r="K46" s="7"/>
    </row>
    <row r="47" spans="3:11" ht="15">
      <c r="C47" s="2"/>
      <c r="D47" s="2"/>
      <c r="E47" s="2"/>
      <c r="F47" s="2"/>
      <c r="G47" s="2"/>
      <c r="H47" s="2"/>
      <c r="I47" s="2"/>
      <c r="J47" s="2"/>
      <c r="K47" s="2"/>
    </row>
    <row r="48" spans="1:12" ht="15">
      <c r="A48" s="4"/>
      <c r="B48" s="48" t="s">
        <v>49</v>
      </c>
      <c r="C48" s="6"/>
      <c r="D48" s="6"/>
      <c r="E48" s="6"/>
      <c r="F48" s="6"/>
      <c r="G48" s="6"/>
      <c r="H48" s="6"/>
      <c r="I48" s="6"/>
      <c r="J48" s="6"/>
      <c r="K48" s="30" t="s">
        <v>50</v>
      </c>
      <c r="L48" s="30" t="s">
        <v>48</v>
      </c>
    </row>
    <row r="49" spans="2:12" ht="15">
      <c r="B49" s="2"/>
      <c r="C49" s="2"/>
      <c r="D49" s="2"/>
      <c r="E49" s="2"/>
      <c r="F49" s="2"/>
      <c r="G49" s="2"/>
      <c r="H49" s="2"/>
      <c r="I49" s="2"/>
      <c r="J49" s="2"/>
      <c r="K49" s="2"/>
      <c r="L49" s="65" t="s">
        <v>78</v>
      </c>
    </row>
    <row r="50" spans="2:11" ht="15" hidden="1">
      <c r="B50" s="2"/>
      <c r="C50" s="2"/>
      <c r="D50" s="2"/>
      <c r="E50" s="2"/>
      <c r="F50" s="2"/>
      <c r="G50" s="2"/>
      <c r="H50" s="2"/>
      <c r="I50" s="2"/>
      <c r="J50" s="2"/>
      <c r="K50" s="2"/>
    </row>
    <row r="51" spans="2:11" ht="15" hidden="1">
      <c r="B51" s="2"/>
      <c r="C51" s="2"/>
      <c r="D51" s="2"/>
      <c r="E51" s="2"/>
      <c r="F51" s="2"/>
      <c r="G51" s="2"/>
      <c r="H51" s="2"/>
      <c r="I51" s="2"/>
      <c r="J51" s="2"/>
      <c r="K51" s="2"/>
    </row>
    <row r="52" spans="2:11" ht="15" hidden="1">
      <c r="B52" s="2"/>
      <c r="C52" s="2"/>
      <c r="D52" s="2"/>
      <c r="E52" s="2"/>
      <c r="F52" s="2"/>
      <c r="G52" s="2"/>
      <c r="H52" s="2"/>
      <c r="I52" s="2"/>
      <c r="J52" s="2"/>
      <c r="K52" s="2"/>
    </row>
    <row r="53" ht="15" hidden="1"/>
    <row r="54" ht="15" hidden="1"/>
    <row r="55" ht="15" hidden="1"/>
    <row r="56" ht="15" hidden="1"/>
    <row r="57" ht="15" hidden="1"/>
    <row r="58" ht="15" hidden="1"/>
    <row r="59" ht="15" hidden="1"/>
    <row r="60" ht="15" hidden="1"/>
    <row r="61" ht="15" hidden="1"/>
    <row r="62" ht="15" hidden="1"/>
    <row r="63" ht="15" hidden="1"/>
    <row r="64" ht="15" hidden="1"/>
  </sheetData>
  <sheetProtection password="CC8C" sheet="1" objects="1" scenarios="1"/>
  <mergeCells count="7">
    <mergeCell ref="G39:J39"/>
    <mergeCell ref="B16:K18"/>
    <mergeCell ref="B20:K23"/>
    <mergeCell ref="B25:K26"/>
    <mergeCell ref="B28:K29"/>
    <mergeCell ref="B31:K32"/>
    <mergeCell ref="B34:K36"/>
  </mergeCells>
  <hyperlinks>
    <hyperlink ref="B48" location="'P1'!A1" display="HOME"/>
    <hyperlink ref="K48" location="'P1'!A1" display="&lt;&lt; BACK"/>
    <hyperlink ref="L48" location="'P3'!A1" display="NEXT &gt;&gt;"/>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4:L49"/>
  <sheetViews>
    <sheetView showGridLines="0" showRowColHeaders="0" zoomScalePageLayoutView="0" workbookViewId="0" topLeftCell="A11">
      <selection activeCell="K36" sqref="K36"/>
    </sheetView>
  </sheetViews>
  <sheetFormatPr defaultColWidth="0" defaultRowHeight="15" zeroHeight="1"/>
  <cols>
    <col min="1" max="12" width="9.140625" style="1" customWidth="1"/>
    <col min="13" max="16384" width="9.140625" style="1" hidden="1" customWidth="1"/>
  </cols>
  <sheetData>
    <row r="1" ht="15"/>
    <row r="2" ht="15"/>
    <row r="3" ht="15"/>
    <row r="4" ht="15"/>
    <row r="5" ht="15"/>
    <row r="6" ht="15"/>
    <row r="7" ht="15"/>
    <row r="8" ht="15"/>
    <row r="9" ht="15"/>
    <row r="10" ht="15"/>
    <row r="11" ht="15"/>
    <row r="12" ht="15"/>
    <row r="13" ht="15"/>
    <row r="14" spans="1:12" ht="15" customHeight="1">
      <c r="A14" s="2"/>
      <c r="B14" s="3"/>
      <c r="C14" s="2"/>
      <c r="D14" s="2"/>
      <c r="E14" s="2"/>
      <c r="F14" s="2"/>
      <c r="G14" s="2"/>
      <c r="H14" s="2"/>
      <c r="I14" s="2"/>
      <c r="J14" s="2"/>
      <c r="K14" s="2"/>
      <c r="L14" s="2"/>
    </row>
    <row r="15" spans="1:12" ht="15">
      <c r="A15" s="2"/>
      <c r="B15" s="2"/>
      <c r="C15" s="2"/>
      <c r="D15" s="2"/>
      <c r="E15" s="2"/>
      <c r="F15" s="2"/>
      <c r="G15" s="2"/>
      <c r="H15" s="2"/>
      <c r="I15" s="2"/>
      <c r="J15" s="2"/>
      <c r="K15" s="2"/>
      <c r="L15" s="2"/>
    </row>
    <row r="16" spans="1:12" ht="15" customHeight="1">
      <c r="A16" s="2"/>
      <c r="B16" s="69" t="s">
        <v>25</v>
      </c>
      <c r="C16" s="69"/>
      <c r="D16" s="69"/>
      <c r="E16" s="69"/>
      <c r="F16" s="69"/>
      <c r="G16" s="69"/>
      <c r="H16" s="69"/>
      <c r="I16" s="69"/>
      <c r="J16" s="69"/>
      <c r="K16" s="69"/>
      <c r="L16" s="2"/>
    </row>
    <row r="17" spans="1:12" ht="15">
      <c r="A17" s="2"/>
      <c r="B17" s="69"/>
      <c r="C17" s="69"/>
      <c r="D17" s="69"/>
      <c r="E17" s="69"/>
      <c r="F17" s="69"/>
      <c r="G17" s="69"/>
      <c r="H17" s="69"/>
      <c r="I17" s="69"/>
      <c r="J17" s="69"/>
      <c r="K17" s="69"/>
      <c r="L17" s="2"/>
    </row>
    <row r="18" spans="1:12" ht="15">
      <c r="A18" s="2"/>
      <c r="B18" s="69"/>
      <c r="C18" s="69"/>
      <c r="D18" s="69"/>
      <c r="E18" s="69"/>
      <c r="F18" s="69"/>
      <c r="G18" s="69"/>
      <c r="H18" s="69"/>
      <c r="I18" s="69"/>
      <c r="J18" s="69"/>
      <c r="K18" s="69"/>
      <c r="L18" s="2"/>
    </row>
    <row r="19" spans="1:12" ht="15">
      <c r="A19" s="2"/>
      <c r="B19" s="69"/>
      <c r="C19" s="69"/>
      <c r="D19" s="69"/>
      <c r="E19" s="69"/>
      <c r="F19" s="69"/>
      <c r="G19" s="69"/>
      <c r="H19" s="69"/>
      <c r="I19" s="69"/>
      <c r="J19" s="69"/>
      <c r="K19" s="69"/>
      <c r="L19" s="2"/>
    </row>
    <row r="20" spans="1:12" ht="15.75" thickBot="1">
      <c r="A20" s="2"/>
      <c r="B20" s="7"/>
      <c r="C20" s="7"/>
      <c r="D20" s="7"/>
      <c r="E20" s="7"/>
      <c r="F20" s="7"/>
      <c r="G20" s="7"/>
      <c r="H20" s="7"/>
      <c r="I20" s="7"/>
      <c r="J20" s="7"/>
      <c r="K20" s="7"/>
      <c r="L20" s="2"/>
    </row>
    <row r="21" spans="1:12" ht="15">
      <c r="A21" s="2"/>
      <c r="B21" s="2" t="s">
        <v>31</v>
      </c>
      <c r="C21" s="2"/>
      <c r="D21" s="2"/>
      <c r="E21" s="2"/>
      <c r="F21" s="2"/>
      <c r="G21" s="77"/>
      <c r="H21" s="78"/>
      <c r="I21" s="78"/>
      <c r="J21" s="78"/>
      <c r="K21" s="79"/>
      <c r="L21" s="2"/>
    </row>
    <row r="22" spans="1:12" ht="15.75" thickBot="1">
      <c r="A22" s="2"/>
      <c r="B22" s="2"/>
      <c r="C22" s="2"/>
      <c r="D22" s="2"/>
      <c r="E22" s="2"/>
      <c r="F22" s="2"/>
      <c r="G22" s="80"/>
      <c r="H22" s="81"/>
      <c r="I22" s="81"/>
      <c r="J22" s="81"/>
      <c r="K22" s="82"/>
      <c r="L22" s="2"/>
    </row>
    <row r="23" spans="1:12" ht="15">
      <c r="A23" s="2"/>
      <c r="B23" s="83">
        <f>IF($G$21="","",IF($G$21="The phone will cost Gavin more overall if he borrows the money","Correct","Incorrect")&amp;".  It will cost Gavin more if he borrows the money because of the interest he needs to pay on the loan.")</f>
      </c>
      <c r="C23" s="83"/>
      <c r="D23" s="83"/>
      <c r="E23" s="83"/>
      <c r="F23" s="83"/>
      <c r="G23" s="83"/>
      <c r="H23" s="83"/>
      <c r="I23" s="83"/>
      <c r="J23" s="83"/>
      <c r="K23" s="83"/>
      <c r="L23" s="2"/>
    </row>
    <row r="24" spans="1:12" ht="15.75" thickBot="1">
      <c r="A24" s="2"/>
      <c r="B24" s="2"/>
      <c r="C24" s="2"/>
      <c r="D24" s="2"/>
      <c r="E24" s="2"/>
      <c r="F24" s="2"/>
      <c r="G24" s="32"/>
      <c r="H24" s="32"/>
      <c r="I24" s="32"/>
      <c r="J24" s="32"/>
      <c r="K24" s="33"/>
      <c r="L24" s="2"/>
    </row>
    <row r="25" spans="1:12" ht="15.75" thickBot="1">
      <c r="A25" s="2"/>
      <c r="B25" s="2" t="s">
        <v>29</v>
      </c>
      <c r="C25" s="2"/>
      <c r="D25" s="2"/>
      <c r="E25" s="2"/>
      <c r="F25" s="2"/>
      <c r="G25" s="32"/>
      <c r="H25" s="32"/>
      <c r="I25" s="32"/>
      <c r="J25" s="32"/>
      <c r="K25" s="34"/>
      <c r="L25" s="2"/>
    </row>
    <row r="26" spans="1:12" ht="15">
      <c r="A26" s="2"/>
      <c r="B26" s="76">
        <f>IF($K$25="","",IF($K$25=7,"Correct","Incorrect")&amp;".  It will take Gavin 7 months to buy both the phone (£100/£20 = 5 months) and the game ((£40/£20 = 2 months).")</f>
      </c>
      <c r="C26" s="76"/>
      <c r="D26" s="76"/>
      <c r="E26" s="76"/>
      <c r="F26" s="76"/>
      <c r="G26" s="76"/>
      <c r="H26" s="76"/>
      <c r="I26" s="76"/>
      <c r="J26" s="76"/>
      <c r="K26" s="76"/>
      <c r="L26" s="2"/>
    </row>
    <row r="27" spans="1:12" ht="15.75" thickBot="1">
      <c r="A27" s="2"/>
      <c r="B27" s="76"/>
      <c r="C27" s="76"/>
      <c r="D27" s="76"/>
      <c r="E27" s="76"/>
      <c r="F27" s="76"/>
      <c r="G27" s="76"/>
      <c r="H27" s="76"/>
      <c r="I27" s="76"/>
      <c r="J27" s="76"/>
      <c r="K27" s="76"/>
      <c r="L27" s="2"/>
    </row>
    <row r="28" spans="1:12" ht="15">
      <c r="A28" s="2"/>
      <c r="B28" s="2" t="s">
        <v>31</v>
      </c>
      <c r="C28" s="2"/>
      <c r="D28" s="2"/>
      <c r="E28" s="2"/>
      <c r="F28" s="2"/>
      <c r="G28" s="77"/>
      <c r="H28" s="78"/>
      <c r="I28" s="78"/>
      <c r="J28" s="78"/>
      <c r="K28" s="79"/>
      <c r="L28" s="2"/>
    </row>
    <row r="29" spans="1:12" ht="15.75" thickBot="1">
      <c r="A29" s="2"/>
      <c r="B29" s="2"/>
      <c r="C29" s="2"/>
      <c r="D29" s="2"/>
      <c r="E29" s="2"/>
      <c r="F29" s="2"/>
      <c r="G29" s="80"/>
      <c r="H29" s="81"/>
      <c r="I29" s="81"/>
      <c r="J29" s="81"/>
      <c r="K29" s="82"/>
      <c r="L29" s="2"/>
    </row>
    <row r="30" spans="1:12" ht="15">
      <c r="A30" s="2"/>
      <c r="B30" s="76">
        <f>IF($G$28="","",IF($G$28="If he borrows money for the phone it will take longer to get the game","Correct","Incorrect")&amp;".  It will take Gavin longer to get the game because of the interest he needs to pay on the loan.")</f>
      </c>
      <c r="C30" s="76"/>
      <c r="D30" s="76"/>
      <c r="E30" s="76"/>
      <c r="F30" s="76"/>
      <c r="G30" s="76"/>
      <c r="H30" s="76"/>
      <c r="I30" s="76"/>
      <c r="J30" s="76"/>
      <c r="K30" s="76"/>
      <c r="L30" s="2"/>
    </row>
    <row r="31" spans="1:12" ht="15.75" thickBot="1">
      <c r="A31" s="2"/>
      <c r="B31" s="2"/>
      <c r="C31" s="2"/>
      <c r="D31" s="2"/>
      <c r="E31" s="2"/>
      <c r="F31" s="2"/>
      <c r="G31" s="2"/>
      <c r="H31" s="2"/>
      <c r="I31" s="2"/>
      <c r="J31" s="2"/>
      <c r="K31" s="33"/>
      <c r="L31" s="2"/>
    </row>
    <row r="32" spans="1:12" ht="15.75" thickBot="1">
      <c r="A32" s="2"/>
      <c r="B32" s="2" t="s">
        <v>32</v>
      </c>
      <c r="C32" s="2"/>
      <c r="D32" s="2"/>
      <c r="E32" s="2"/>
      <c r="F32" s="2"/>
      <c r="G32" s="2"/>
      <c r="H32" s="2"/>
      <c r="I32" s="2"/>
      <c r="J32" s="2"/>
      <c r="K32" s="35"/>
      <c r="L32" s="2"/>
    </row>
    <row r="33" spans="1:12" ht="15">
      <c r="A33" s="2"/>
      <c r="B33" s="76">
        <f>IF($K$32="","",IF($K$32=90,"Correct","Incorrect")&amp;".  You start with £100 owing.  You add £10 interest (10% of £100) and then subtract your monthly payment of £20.")</f>
      </c>
      <c r="C33" s="76"/>
      <c r="D33" s="76"/>
      <c r="E33" s="76"/>
      <c r="F33" s="76"/>
      <c r="G33" s="76"/>
      <c r="H33" s="76"/>
      <c r="I33" s="76"/>
      <c r="J33" s="76"/>
      <c r="K33" s="76"/>
      <c r="L33" s="2"/>
    </row>
    <row r="34" spans="1:12" ht="15">
      <c r="A34" s="2"/>
      <c r="B34" s="76"/>
      <c r="C34" s="76"/>
      <c r="D34" s="76"/>
      <c r="E34" s="76"/>
      <c r="F34" s="76"/>
      <c r="G34" s="76"/>
      <c r="H34" s="76"/>
      <c r="I34" s="76"/>
      <c r="J34" s="76"/>
      <c r="K34" s="76"/>
      <c r="L34" s="2"/>
    </row>
    <row r="35" spans="1:12" ht="15">
      <c r="A35" s="2"/>
      <c r="B35" s="2"/>
      <c r="C35" s="2"/>
      <c r="D35" s="2"/>
      <c r="E35" s="2"/>
      <c r="F35" s="2"/>
      <c r="G35" s="2"/>
      <c r="H35" s="2"/>
      <c r="I35" s="2"/>
      <c r="J35" s="2"/>
      <c r="K35" s="2"/>
      <c r="L35" s="2"/>
    </row>
    <row r="36" spans="1:12" ht="15">
      <c r="A36" s="4"/>
      <c r="B36" s="48" t="s">
        <v>49</v>
      </c>
      <c r="C36" s="6"/>
      <c r="D36" s="6"/>
      <c r="E36" s="6"/>
      <c r="F36" s="6"/>
      <c r="G36" s="6"/>
      <c r="H36" s="6"/>
      <c r="I36" s="6"/>
      <c r="J36" s="6"/>
      <c r="K36" s="30" t="s">
        <v>50</v>
      </c>
      <c r="L36" s="30" t="s">
        <v>48</v>
      </c>
    </row>
    <row r="37" spans="2:12" ht="15">
      <c r="B37" s="2"/>
      <c r="C37" s="2"/>
      <c r="D37" s="2"/>
      <c r="E37" s="2"/>
      <c r="F37" s="2"/>
      <c r="G37" s="2"/>
      <c r="H37" s="2"/>
      <c r="I37" s="2"/>
      <c r="J37" s="2"/>
      <c r="K37" s="2"/>
      <c r="L37" s="65" t="s">
        <v>78</v>
      </c>
    </row>
    <row r="38" spans="3:11" ht="15" hidden="1">
      <c r="C38" s="2"/>
      <c r="D38" s="2"/>
      <c r="E38" s="2"/>
      <c r="F38" s="2"/>
      <c r="G38" s="2"/>
      <c r="H38" s="2"/>
      <c r="I38" s="2"/>
      <c r="J38" s="2"/>
      <c r="K38" s="2"/>
    </row>
    <row r="39" spans="3:11" ht="10.5" customHeight="1" hidden="1">
      <c r="C39" s="2"/>
      <c r="D39" s="2"/>
      <c r="E39" s="2"/>
      <c r="F39" s="2"/>
      <c r="G39" s="2"/>
      <c r="H39" s="2"/>
      <c r="I39" s="2"/>
      <c r="J39" s="2"/>
      <c r="K39" s="2"/>
    </row>
    <row r="40" spans="3:11" ht="15" hidden="1">
      <c r="C40" s="2"/>
      <c r="D40" s="2"/>
      <c r="E40" s="2"/>
      <c r="F40" s="2"/>
      <c r="G40" s="2"/>
      <c r="H40" s="2"/>
      <c r="I40" s="2"/>
      <c r="J40" s="2"/>
      <c r="K40" s="2"/>
    </row>
    <row r="41" spans="3:11" ht="15" hidden="1">
      <c r="C41" s="2"/>
      <c r="D41" s="2"/>
      <c r="E41" s="2"/>
      <c r="F41" s="2"/>
      <c r="G41" s="2"/>
      <c r="H41" s="2"/>
      <c r="I41" s="2"/>
      <c r="J41" s="2"/>
      <c r="K41" s="2"/>
    </row>
    <row r="42" spans="3:11" ht="15" hidden="1">
      <c r="C42" s="2"/>
      <c r="D42" s="2"/>
      <c r="E42" s="2"/>
      <c r="F42" s="2"/>
      <c r="G42" s="2"/>
      <c r="H42" s="2"/>
      <c r="I42" s="2"/>
      <c r="J42" s="2"/>
      <c r="K42" s="2"/>
    </row>
    <row r="43" spans="3:11" ht="15" hidden="1">
      <c r="C43" s="2"/>
      <c r="D43" s="2"/>
      <c r="E43" s="2"/>
      <c r="F43" s="2"/>
      <c r="G43" s="2"/>
      <c r="H43" s="2"/>
      <c r="I43" s="2"/>
      <c r="J43" s="2"/>
      <c r="K43" s="2"/>
    </row>
    <row r="44" spans="3:11" ht="15" hidden="1">
      <c r="C44" s="2"/>
      <c r="D44" s="2"/>
      <c r="E44" s="2"/>
      <c r="F44" s="2"/>
      <c r="G44" s="2"/>
      <c r="H44" s="2"/>
      <c r="I44" s="2"/>
      <c r="J44" s="2"/>
      <c r="K44" s="2"/>
    </row>
    <row r="45" spans="3:11" ht="15" hidden="1">
      <c r="C45" s="2"/>
      <c r="D45" s="2"/>
      <c r="E45" s="2"/>
      <c r="F45" s="2"/>
      <c r="G45" s="2"/>
      <c r="H45" s="2"/>
      <c r="I45" s="2"/>
      <c r="J45" s="2"/>
      <c r="K45" s="2"/>
    </row>
    <row r="46" spans="2:11" ht="15" hidden="1">
      <c r="B46" s="2"/>
      <c r="C46" s="2"/>
      <c r="D46" s="2"/>
      <c r="E46" s="2"/>
      <c r="F46" s="2"/>
      <c r="G46" s="2"/>
      <c r="H46" s="2"/>
      <c r="I46" s="2"/>
      <c r="J46" s="2"/>
      <c r="K46" s="2"/>
    </row>
    <row r="47" spans="2:11" ht="15" hidden="1">
      <c r="B47" s="2"/>
      <c r="C47" s="2"/>
      <c r="D47" s="2"/>
      <c r="E47" s="2"/>
      <c r="F47" s="2"/>
      <c r="G47" s="2"/>
      <c r="H47" s="2"/>
      <c r="I47" s="2"/>
      <c r="J47" s="2"/>
      <c r="K47" s="2"/>
    </row>
    <row r="48" spans="2:11" ht="15" hidden="1">
      <c r="B48" s="2"/>
      <c r="C48" s="2"/>
      <c r="D48" s="2"/>
      <c r="E48" s="2"/>
      <c r="F48" s="2"/>
      <c r="G48" s="2"/>
      <c r="H48" s="2"/>
      <c r="I48" s="2"/>
      <c r="J48" s="2"/>
      <c r="K48" s="2"/>
    </row>
    <row r="49" spans="2:11" ht="15" hidden="1">
      <c r="B49" s="2"/>
      <c r="C49" s="2"/>
      <c r="D49" s="2"/>
      <c r="E49" s="2"/>
      <c r="F49" s="2"/>
      <c r="G49" s="2"/>
      <c r="H49" s="2"/>
      <c r="I49" s="2"/>
      <c r="J49" s="2"/>
      <c r="K49" s="2"/>
    </row>
    <row r="50" ht="15" hidden="1"/>
    <row r="51" ht="15" hidden="1"/>
  </sheetData>
  <sheetProtection password="CC8C" sheet="1" objects="1" scenarios="1"/>
  <mergeCells count="7">
    <mergeCell ref="B33:K34"/>
    <mergeCell ref="B16:K19"/>
    <mergeCell ref="G28:K29"/>
    <mergeCell ref="G21:K22"/>
    <mergeCell ref="B23:K23"/>
    <mergeCell ref="B26:K27"/>
    <mergeCell ref="B30:K30"/>
  </mergeCells>
  <dataValidations count="4">
    <dataValidation type="list" allowBlank="1" showInputMessage="1" showErrorMessage="1" promptTitle="Input" prompt="Please select from the drop down list." errorTitle="Input Error" error="Please select from the drop down list." sqref="K25">
      <formula1>"1,2,3,4,5,6,7,8,9,10"</formula1>
    </dataValidation>
    <dataValidation type="list" allowBlank="1" showInputMessage="1" showErrorMessage="1" promptTitle="Input" prompt="Please select from the drop down list." errorTitle="Input error" error="Please select from the drop down list." sqref="G21:K22">
      <formula1>"The phone will cost Gavin more overall if he borrows the money, The phone will cost Gavin less overall if he borrows the money, The phone will cost Gavin the same overall if he borrows the money"</formula1>
    </dataValidation>
    <dataValidation type="list" allowBlank="1" showInputMessage="1" showErrorMessage="1" promptTitle="Input Error" prompt="Please select from the drop down list." errorTitle="Input Error" error="Please select from the drop down list." sqref="G28:K29">
      <formula1>"If he borrows money for the phone it will take longer to get the game, If he borrows money for the phone he will get the game sooner"</formula1>
    </dataValidation>
    <dataValidation type="list" allowBlank="1" showInputMessage="1" showErrorMessage="1" promptTitle="Input" prompt="Please select from the drop down list." errorTitle="Input Error" error="Please select from the drop down list." sqref="K32">
      <formula1>"£110,£100,£90,£80,£70"</formula1>
    </dataValidation>
  </dataValidations>
  <hyperlinks>
    <hyperlink ref="B36" location="'P1'!A1" display="HOME"/>
    <hyperlink ref="K36" location="'P2'!A1" display="&lt;&lt; BACK"/>
    <hyperlink ref="L36" location="'P4'!A1" display="NEXT &gt;&gt;"/>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4:P62"/>
  <sheetViews>
    <sheetView showGridLines="0" showRowColHeaders="0" zoomScalePageLayoutView="0" workbookViewId="0" topLeftCell="A37">
      <selection activeCell="L61" sqref="L61"/>
    </sheetView>
  </sheetViews>
  <sheetFormatPr defaultColWidth="0" defaultRowHeight="15" zeroHeight="1"/>
  <cols>
    <col min="1" max="12" width="9.140625" style="1" customWidth="1"/>
    <col min="13" max="16384" width="9.140625" style="1" hidden="1" customWidth="1"/>
  </cols>
  <sheetData>
    <row r="1" ht="15"/>
    <row r="2" ht="15"/>
    <row r="3" ht="15"/>
    <row r="4" ht="15"/>
    <row r="5" ht="15"/>
    <row r="6" ht="15"/>
    <row r="7" ht="15"/>
    <row r="8" ht="15"/>
    <row r="9" ht="15"/>
    <row r="10" ht="15"/>
    <row r="11" ht="15"/>
    <row r="12" ht="15"/>
    <row r="13" ht="15"/>
    <row r="14" ht="15">
      <c r="B14" s="36"/>
    </row>
    <row r="15" ht="15">
      <c r="B15" s="2"/>
    </row>
    <row r="16" spans="2:11" ht="15" customHeight="1">
      <c r="B16" s="69" t="s">
        <v>26</v>
      </c>
      <c r="C16" s="69"/>
      <c r="D16" s="69"/>
      <c r="E16" s="69"/>
      <c r="F16" s="69"/>
      <c r="G16" s="69"/>
      <c r="H16" s="69"/>
      <c r="I16" s="69"/>
      <c r="J16" s="69"/>
      <c r="K16" s="69"/>
    </row>
    <row r="17" spans="2:11" ht="15">
      <c r="B17" s="69"/>
      <c r="C17" s="69"/>
      <c r="D17" s="69"/>
      <c r="E17" s="69"/>
      <c r="F17" s="69"/>
      <c r="G17" s="69"/>
      <c r="H17" s="69"/>
      <c r="I17" s="69"/>
      <c r="J17" s="69"/>
      <c r="K17" s="69"/>
    </row>
    <row r="18" spans="2:11" ht="15">
      <c r="B18" s="69"/>
      <c r="C18" s="69"/>
      <c r="D18" s="69"/>
      <c r="E18" s="69"/>
      <c r="F18" s="69"/>
      <c r="G18" s="69"/>
      <c r="H18" s="69"/>
      <c r="I18" s="69"/>
      <c r="J18" s="69"/>
      <c r="K18" s="69"/>
    </row>
    <row r="19" spans="2:11" ht="15">
      <c r="B19" s="69"/>
      <c r="C19" s="69"/>
      <c r="D19" s="69"/>
      <c r="E19" s="69"/>
      <c r="F19" s="69"/>
      <c r="G19" s="69"/>
      <c r="H19" s="69"/>
      <c r="I19" s="69"/>
      <c r="J19" s="69"/>
      <c r="K19" s="69"/>
    </row>
    <row r="20" spans="2:11" ht="15">
      <c r="B20" s="69"/>
      <c r="C20" s="69"/>
      <c r="D20" s="69"/>
      <c r="E20" s="69"/>
      <c r="F20" s="69"/>
      <c r="G20" s="69"/>
      <c r="H20" s="69"/>
      <c r="I20" s="69"/>
      <c r="J20" s="69"/>
      <c r="K20" s="69"/>
    </row>
    <row r="21" spans="2:11" ht="15">
      <c r="B21" s="69"/>
      <c r="C21" s="69"/>
      <c r="D21" s="69"/>
      <c r="E21" s="69"/>
      <c r="F21" s="69"/>
      <c r="G21" s="69"/>
      <c r="H21" s="69"/>
      <c r="I21" s="69"/>
      <c r="J21" s="69"/>
      <c r="K21" s="69"/>
    </row>
    <row r="22" spans="2:11" ht="15">
      <c r="B22" s="69"/>
      <c r="C22" s="69"/>
      <c r="D22" s="69"/>
      <c r="E22" s="69"/>
      <c r="F22" s="69"/>
      <c r="G22" s="69"/>
      <c r="H22" s="69"/>
      <c r="I22" s="69"/>
      <c r="J22" s="69"/>
      <c r="K22" s="69"/>
    </row>
    <row r="23" spans="2:11" ht="6" customHeight="1">
      <c r="B23" s="9"/>
      <c r="C23" s="9"/>
      <c r="D23" s="9"/>
      <c r="E23" s="9"/>
      <c r="F23" s="9"/>
      <c r="G23" s="9"/>
      <c r="H23" s="9"/>
      <c r="I23" s="9"/>
      <c r="J23" s="9"/>
      <c r="K23" s="9"/>
    </row>
    <row r="24" spans="2:11" ht="15">
      <c r="B24" s="69" t="s">
        <v>30</v>
      </c>
      <c r="C24" s="69"/>
      <c r="D24" s="69"/>
      <c r="E24" s="69"/>
      <c r="F24" s="69"/>
      <c r="G24" s="69"/>
      <c r="H24" s="69"/>
      <c r="I24" s="69"/>
      <c r="J24" s="69"/>
      <c r="K24" s="69"/>
    </row>
    <row r="25" spans="2:11" ht="15">
      <c r="B25" s="69"/>
      <c r="C25" s="69"/>
      <c r="D25" s="69"/>
      <c r="E25" s="69"/>
      <c r="F25" s="69"/>
      <c r="G25" s="69"/>
      <c r="H25" s="69"/>
      <c r="I25" s="69"/>
      <c r="J25" s="69"/>
      <c r="K25" s="69"/>
    </row>
    <row r="26" spans="2:11" ht="15">
      <c r="B26" s="9"/>
      <c r="C26" s="9"/>
      <c r="D26" s="9"/>
      <c r="E26" s="9"/>
      <c r="F26" s="9"/>
      <c r="G26" s="9"/>
      <c r="H26" s="9"/>
      <c r="I26" s="9"/>
      <c r="J26" s="9"/>
      <c r="K26" s="9"/>
    </row>
    <row r="27" spans="2:11" ht="15">
      <c r="B27" s="27"/>
      <c r="C27" s="27"/>
      <c r="D27" s="27"/>
      <c r="E27" s="27"/>
      <c r="F27" s="27"/>
      <c r="G27" s="27"/>
      <c r="H27" s="27"/>
      <c r="I27" s="27"/>
      <c r="J27" s="27"/>
      <c r="K27" s="27"/>
    </row>
    <row r="28" spans="2:11" ht="6.75" customHeight="1" thickBot="1">
      <c r="B28" s="9"/>
      <c r="C28" s="9"/>
      <c r="D28" s="9"/>
      <c r="E28" s="9"/>
      <c r="F28" s="9"/>
      <c r="G28" s="9"/>
      <c r="H28" s="9"/>
      <c r="I28" s="9"/>
      <c r="J28" s="9"/>
      <c r="K28" s="9"/>
    </row>
    <row r="29" spans="2:13" ht="48.75" thickBot="1">
      <c r="B29" s="25"/>
      <c r="C29" s="19" t="s">
        <v>9</v>
      </c>
      <c r="D29" s="19" t="s">
        <v>12</v>
      </c>
      <c r="E29" s="19" t="s">
        <v>13</v>
      </c>
      <c r="F29" s="22" t="s">
        <v>10</v>
      </c>
      <c r="G29" s="22" t="s">
        <v>23</v>
      </c>
      <c r="H29" s="22" t="s">
        <v>19</v>
      </c>
      <c r="I29" s="20" t="s">
        <v>24</v>
      </c>
      <c r="J29" s="22" t="s">
        <v>22</v>
      </c>
      <c r="M29" s="7"/>
    </row>
    <row r="30" spans="2:16" ht="15.75" thickBot="1">
      <c r="B30" s="11" t="s">
        <v>1</v>
      </c>
      <c r="C30" s="12">
        <f>100</f>
        <v>100</v>
      </c>
      <c r="D30" s="12">
        <f aca="true" t="shared" si="0" ref="D30:D39">C30*0.1</f>
        <v>10</v>
      </c>
      <c r="E30" s="21">
        <v>-20</v>
      </c>
      <c r="F30" s="12">
        <f>100+(10/100*100)-20</f>
        <v>90</v>
      </c>
      <c r="G30" s="12">
        <v>0</v>
      </c>
      <c r="H30" s="12">
        <v>20</v>
      </c>
      <c r="I30" s="24">
        <v>0</v>
      </c>
      <c r="J30" s="23">
        <v>0</v>
      </c>
      <c r="M30" s="17"/>
      <c r="N30" s="7"/>
      <c r="O30" s="7"/>
      <c r="P30" s="7"/>
    </row>
    <row r="31" spans="2:16" ht="15.75" thickBot="1">
      <c r="B31" s="11" t="s">
        <v>2</v>
      </c>
      <c r="C31" s="12">
        <f aca="true" t="shared" si="1" ref="C31:C39">F30</f>
        <v>90</v>
      </c>
      <c r="D31" s="12">
        <f t="shared" si="0"/>
        <v>9</v>
      </c>
      <c r="E31" s="21">
        <v>-20</v>
      </c>
      <c r="F31" s="12">
        <f>F30+(10/100*F30)+E31</f>
        <v>79</v>
      </c>
      <c r="G31" s="12">
        <v>0</v>
      </c>
      <c r="H31" s="12">
        <v>20</v>
      </c>
      <c r="I31" s="24">
        <v>0</v>
      </c>
      <c r="J31" s="23">
        <v>0</v>
      </c>
      <c r="M31" s="17"/>
      <c r="N31" s="7"/>
      <c r="O31" s="7"/>
      <c r="P31" s="7"/>
    </row>
    <row r="32" spans="2:16" ht="15.75" thickBot="1">
      <c r="B32" s="11" t="s">
        <v>3</v>
      </c>
      <c r="C32" s="12">
        <f t="shared" si="1"/>
        <v>79</v>
      </c>
      <c r="D32" s="12">
        <f t="shared" si="0"/>
        <v>7.9</v>
      </c>
      <c r="E32" s="21">
        <v>-20</v>
      </c>
      <c r="F32" s="12">
        <f aca="true" t="shared" si="2" ref="F32:F39">F31+(10/100*F31)+E32</f>
        <v>66.9</v>
      </c>
      <c r="G32" s="12">
        <v>0</v>
      </c>
      <c r="H32" s="12">
        <v>20</v>
      </c>
      <c r="I32" s="24">
        <v>0</v>
      </c>
      <c r="J32" s="23">
        <v>0</v>
      </c>
      <c r="M32" s="17"/>
      <c r="N32" s="7"/>
      <c r="O32" s="7"/>
      <c r="P32" s="7"/>
    </row>
    <row r="33" spans="2:16" ht="15.75" thickBot="1">
      <c r="B33" s="11" t="s">
        <v>4</v>
      </c>
      <c r="C33" s="12">
        <f t="shared" si="1"/>
        <v>66.9</v>
      </c>
      <c r="D33" s="12">
        <f t="shared" si="0"/>
        <v>6.690000000000001</v>
      </c>
      <c r="E33" s="21">
        <v>-20</v>
      </c>
      <c r="F33" s="12">
        <f t="shared" si="2"/>
        <v>53.59</v>
      </c>
      <c r="G33" s="12">
        <v>0</v>
      </c>
      <c r="H33" s="12">
        <v>20</v>
      </c>
      <c r="I33" s="24">
        <v>0</v>
      </c>
      <c r="J33" s="23">
        <v>0</v>
      </c>
      <c r="M33" s="17"/>
      <c r="N33" s="7"/>
      <c r="O33" s="7"/>
      <c r="P33" s="7"/>
    </row>
    <row r="34" spans="2:16" ht="15.75" thickBot="1">
      <c r="B34" s="11" t="s">
        <v>5</v>
      </c>
      <c r="C34" s="12">
        <f t="shared" si="1"/>
        <v>53.59</v>
      </c>
      <c r="D34" s="12">
        <f t="shared" si="0"/>
        <v>5.359000000000001</v>
      </c>
      <c r="E34" s="21">
        <v>-20</v>
      </c>
      <c r="F34" s="12">
        <f t="shared" si="2"/>
        <v>38.949000000000005</v>
      </c>
      <c r="G34" s="12">
        <v>0</v>
      </c>
      <c r="H34" s="12">
        <v>20</v>
      </c>
      <c r="I34" s="24">
        <v>0</v>
      </c>
      <c r="J34" s="23">
        <v>0</v>
      </c>
      <c r="M34" s="18"/>
      <c r="N34" s="7"/>
      <c r="O34" s="7"/>
      <c r="P34" s="7"/>
    </row>
    <row r="35" spans="2:13" ht="15.75" thickBot="1">
      <c r="B35" s="11" t="s">
        <v>6</v>
      </c>
      <c r="C35" s="12">
        <f t="shared" si="1"/>
        <v>38.949000000000005</v>
      </c>
      <c r="D35" s="12">
        <f t="shared" si="0"/>
        <v>3.8949000000000007</v>
      </c>
      <c r="E35" s="21">
        <v>-20</v>
      </c>
      <c r="F35" s="12">
        <f t="shared" si="2"/>
        <v>22.843900000000005</v>
      </c>
      <c r="G35" s="12">
        <v>0</v>
      </c>
      <c r="H35" s="12">
        <v>20</v>
      </c>
      <c r="I35" s="24">
        <v>0</v>
      </c>
      <c r="J35" s="23">
        <v>0</v>
      </c>
      <c r="M35" s="16"/>
    </row>
    <row r="36" spans="2:13" ht="15.75" thickBot="1">
      <c r="B36" s="11" t="s">
        <v>17</v>
      </c>
      <c r="C36" s="12">
        <f t="shared" si="1"/>
        <v>22.843900000000005</v>
      </c>
      <c r="D36" s="12">
        <f t="shared" si="0"/>
        <v>2.2843900000000006</v>
      </c>
      <c r="E36" s="21">
        <v>-20</v>
      </c>
      <c r="F36" s="12">
        <f t="shared" si="2"/>
        <v>5.128290000000007</v>
      </c>
      <c r="G36" s="12">
        <v>0</v>
      </c>
      <c r="H36" s="12">
        <v>20</v>
      </c>
      <c r="I36" s="24">
        <v>0</v>
      </c>
      <c r="J36" s="23">
        <v>0</v>
      </c>
      <c r="M36" s="7"/>
    </row>
    <row r="37" spans="2:13" ht="15.75" thickBot="1">
      <c r="B37" s="11" t="s">
        <v>18</v>
      </c>
      <c r="C37" s="12">
        <f t="shared" si="1"/>
        <v>5.128290000000007</v>
      </c>
      <c r="D37" s="12">
        <f t="shared" si="0"/>
        <v>0.5128290000000008</v>
      </c>
      <c r="E37" s="21">
        <v>-6</v>
      </c>
      <c r="F37" s="12">
        <f t="shared" si="2"/>
        <v>-0.35888099999999223</v>
      </c>
      <c r="G37" s="12">
        <v>0</v>
      </c>
      <c r="H37" s="12">
        <v>20</v>
      </c>
      <c r="I37" s="24">
        <v>0</v>
      </c>
      <c r="J37" s="23">
        <v>14</v>
      </c>
      <c r="M37" s="7"/>
    </row>
    <row r="38" spans="2:10" ht="15.75" thickBot="1">
      <c r="B38" s="11" t="s">
        <v>20</v>
      </c>
      <c r="C38" s="12">
        <f t="shared" si="1"/>
        <v>-0.35888099999999223</v>
      </c>
      <c r="D38" s="12">
        <f t="shared" si="0"/>
        <v>-0.03588809999999922</v>
      </c>
      <c r="E38" s="21">
        <v>0</v>
      </c>
      <c r="F38" s="12">
        <f t="shared" si="2"/>
        <v>-0.39476909999999144</v>
      </c>
      <c r="G38" s="12">
        <v>14</v>
      </c>
      <c r="H38" s="12">
        <v>20</v>
      </c>
      <c r="I38" s="24">
        <v>0</v>
      </c>
      <c r="J38" s="23">
        <f>J37+20</f>
        <v>34</v>
      </c>
    </row>
    <row r="39" spans="2:10" ht="15.75" thickBot="1">
      <c r="B39" s="11" t="s">
        <v>21</v>
      </c>
      <c r="C39" s="12">
        <f t="shared" si="1"/>
        <v>-0.39476909999999144</v>
      </c>
      <c r="D39" s="12">
        <f t="shared" si="0"/>
        <v>-0.039476909999999144</v>
      </c>
      <c r="E39" s="21">
        <v>0</v>
      </c>
      <c r="F39" s="12">
        <f t="shared" si="2"/>
        <v>-0.4342460099999906</v>
      </c>
      <c r="G39" s="12">
        <f>G38+20</f>
        <v>34</v>
      </c>
      <c r="H39" s="12">
        <v>20</v>
      </c>
      <c r="I39" s="24">
        <v>-40</v>
      </c>
      <c r="J39" s="26">
        <f>J38+20-40</f>
        <v>14</v>
      </c>
    </row>
    <row r="40" spans="3:10" ht="15">
      <c r="C40" s="2"/>
      <c r="D40" s="2"/>
      <c r="E40" s="2"/>
      <c r="F40" s="2"/>
      <c r="G40" s="2"/>
      <c r="H40" s="2"/>
      <c r="I40" s="2"/>
      <c r="J40" s="2"/>
    </row>
    <row r="41" spans="3:10" ht="15">
      <c r="C41" s="2"/>
      <c r="D41" s="2"/>
      <c r="E41" s="2"/>
      <c r="F41" s="2"/>
      <c r="G41" s="2"/>
      <c r="H41" s="2"/>
      <c r="I41" s="2"/>
      <c r="J41" s="2"/>
    </row>
    <row r="42" spans="3:10" ht="15">
      <c r="C42" s="2"/>
      <c r="D42" s="2"/>
      <c r="E42" s="2"/>
      <c r="F42" s="2"/>
      <c r="G42" s="2"/>
      <c r="H42" s="2"/>
      <c r="I42" s="2"/>
      <c r="J42" s="2"/>
    </row>
    <row r="43" spans="3:10" ht="15">
      <c r="C43" s="2"/>
      <c r="D43" s="2"/>
      <c r="E43" s="2"/>
      <c r="F43" s="2"/>
      <c r="G43" s="2"/>
      <c r="H43" s="2"/>
      <c r="I43" s="2"/>
      <c r="J43" s="2"/>
    </row>
    <row r="44" spans="3:10" ht="15">
      <c r="C44" s="2"/>
      <c r="D44" s="2"/>
      <c r="E44" s="2"/>
      <c r="F44" s="2"/>
      <c r="G44" s="2"/>
      <c r="H44" s="2"/>
      <c r="I44" s="2"/>
      <c r="J44" s="2"/>
    </row>
    <row r="45" spans="3:11" ht="15">
      <c r="C45" s="2"/>
      <c r="D45" s="2"/>
      <c r="E45" s="2"/>
      <c r="F45" s="2"/>
      <c r="G45" s="2"/>
      <c r="H45" s="2"/>
      <c r="I45" s="2"/>
      <c r="J45" s="2"/>
      <c r="K45" s="2"/>
    </row>
    <row r="46" spans="3:11" ht="15">
      <c r="C46" s="2"/>
      <c r="D46" s="2"/>
      <c r="E46" s="2"/>
      <c r="F46" s="2"/>
      <c r="G46" s="2"/>
      <c r="H46" s="2"/>
      <c r="I46" s="2"/>
      <c r="J46" s="2"/>
      <c r="K46" s="2"/>
    </row>
    <row r="47" ht="15.75" thickBot="1"/>
    <row r="48" spans="2:6" ht="48.75" thickBot="1">
      <c r="B48" s="25"/>
      <c r="C48" s="22" t="s">
        <v>23</v>
      </c>
      <c r="D48" s="22" t="s">
        <v>19</v>
      </c>
      <c r="E48" s="20" t="s">
        <v>24</v>
      </c>
      <c r="F48" s="22" t="s">
        <v>22</v>
      </c>
    </row>
    <row r="49" spans="2:6" ht="15.75" thickBot="1">
      <c r="B49" s="11" t="s">
        <v>1</v>
      </c>
      <c r="C49" s="12">
        <v>0</v>
      </c>
      <c r="D49" s="12">
        <v>20</v>
      </c>
      <c r="E49" s="24">
        <v>0</v>
      </c>
      <c r="F49" s="23">
        <f>C49+D49+E49</f>
        <v>20</v>
      </c>
    </row>
    <row r="50" spans="2:6" ht="15.75" thickBot="1">
      <c r="B50" s="11" t="s">
        <v>2</v>
      </c>
      <c r="C50" s="12">
        <f>F49</f>
        <v>20</v>
      </c>
      <c r="D50" s="12">
        <v>20</v>
      </c>
      <c r="E50" s="24">
        <v>0</v>
      </c>
      <c r="F50" s="23">
        <f aca="true" t="shared" si="3" ref="F50:F58">C50+D50+E50</f>
        <v>40</v>
      </c>
    </row>
    <row r="51" spans="2:6" ht="15.75" thickBot="1">
      <c r="B51" s="11" t="s">
        <v>3</v>
      </c>
      <c r="C51" s="12">
        <f aca="true" t="shared" si="4" ref="C51:C58">F50</f>
        <v>40</v>
      </c>
      <c r="D51" s="12">
        <v>20</v>
      </c>
      <c r="E51" s="24">
        <v>0</v>
      </c>
      <c r="F51" s="23">
        <f t="shared" si="3"/>
        <v>60</v>
      </c>
    </row>
    <row r="52" spans="2:6" ht="15.75" thickBot="1">
      <c r="B52" s="11" t="s">
        <v>4</v>
      </c>
      <c r="C52" s="12">
        <f t="shared" si="4"/>
        <v>60</v>
      </c>
      <c r="D52" s="12">
        <v>20</v>
      </c>
      <c r="E52" s="24">
        <v>0</v>
      </c>
      <c r="F52" s="23">
        <f t="shared" si="3"/>
        <v>80</v>
      </c>
    </row>
    <row r="53" spans="2:6" ht="15.75" thickBot="1">
      <c r="B53" s="11" t="s">
        <v>5</v>
      </c>
      <c r="C53" s="12">
        <f t="shared" si="4"/>
        <v>80</v>
      </c>
      <c r="D53" s="12">
        <v>20</v>
      </c>
      <c r="E53" s="24">
        <v>-100</v>
      </c>
      <c r="F53" s="23">
        <f t="shared" si="3"/>
        <v>0</v>
      </c>
    </row>
    <row r="54" spans="2:6" ht="15.75" thickBot="1">
      <c r="B54" s="11" t="s">
        <v>6</v>
      </c>
      <c r="C54" s="12">
        <f t="shared" si="4"/>
        <v>0</v>
      </c>
      <c r="D54" s="12">
        <v>20</v>
      </c>
      <c r="E54" s="24">
        <v>0</v>
      </c>
      <c r="F54" s="23">
        <f t="shared" si="3"/>
        <v>20</v>
      </c>
    </row>
    <row r="55" spans="2:6" ht="15.75" thickBot="1">
      <c r="B55" s="11" t="s">
        <v>17</v>
      </c>
      <c r="C55" s="12">
        <f t="shared" si="4"/>
        <v>20</v>
      </c>
      <c r="D55" s="12">
        <v>20</v>
      </c>
      <c r="E55" s="24">
        <v>-40</v>
      </c>
      <c r="F55" s="23">
        <f t="shared" si="3"/>
        <v>0</v>
      </c>
    </row>
    <row r="56" spans="2:6" ht="15.75" thickBot="1">
      <c r="B56" s="11" t="s">
        <v>18</v>
      </c>
      <c r="C56" s="12">
        <f t="shared" si="4"/>
        <v>0</v>
      </c>
      <c r="D56" s="12">
        <v>20</v>
      </c>
      <c r="E56" s="24">
        <v>0</v>
      </c>
      <c r="F56" s="23">
        <f t="shared" si="3"/>
        <v>20</v>
      </c>
    </row>
    <row r="57" spans="2:6" ht="15.75" thickBot="1">
      <c r="B57" s="11" t="s">
        <v>20</v>
      </c>
      <c r="C57" s="12">
        <f t="shared" si="4"/>
        <v>20</v>
      </c>
      <c r="D57" s="12">
        <v>20</v>
      </c>
      <c r="E57" s="24">
        <v>0</v>
      </c>
      <c r="F57" s="23">
        <f t="shared" si="3"/>
        <v>40</v>
      </c>
    </row>
    <row r="58" spans="2:11" ht="15.75" thickBot="1">
      <c r="B58" s="11" t="s">
        <v>21</v>
      </c>
      <c r="C58" s="12">
        <f t="shared" si="4"/>
        <v>40</v>
      </c>
      <c r="D58" s="12">
        <v>20</v>
      </c>
      <c r="E58" s="24">
        <v>0</v>
      </c>
      <c r="F58" s="26">
        <f t="shared" si="3"/>
        <v>60</v>
      </c>
      <c r="G58" s="2"/>
      <c r="H58" s="2"/>
      <c r="I58" s="2"/>
      <c r="J58" s="2"/>
      <c r="K58" s="2"/>
    </row>
    <row r="59" spans="3:11" ht="15">
      <c r="C59" s="2"/>
      <c r="D59" s="2"/>
      <c r="E59" s="2"/>
      <c r="F59" s="2"/>
      <c r="G59" s="2"/>
      <c r="H59" s="2"/>
      <c r="I59" s="2"/>
      <c r="J59" s="2"/>
      <c r="K59" s="2"/>
    </row>
    <row r="60" spans="3:11" ht="15">
      <c r="C60" s="2"/>
      <c r="D60" s="2"/>
      <c r="E60" s="2"/>
      <c r="F60" s="2"/>
      <c r="G60" s="2"/>
      <c r="H60" s="2"/>
      <c r="I60" s="2"/>
      <c r="J60" s="2"/>
      <c r="K60" s="2"/>
    </row>
    <row r="61" spans="1:12" ht="15">
      <c r="A61" s="4"/>
      <c r="B61" s="48" t="s">
        <v>49</v>
      </c>
      <c r="C61" s="6"/>
      <c r="D61" s="6"/>
      <c r="E61" s="6"/>
      <c r="F61" s="6"/>
      <c r="G61" s="6"/>
      <c r="H61" s="6"/>
      <c r="I61" s="6"/>
      <c r="J61" s="6"/>
      <c r="K61" s="30" t="s">
        <v>50</v>
      </c>
      <c r="L61" s="30" t="s">
        <v>48</v>
      </c>
    </row>
    <row r="62" spans="2:12" ht="15">
      <c r="B62" s="2"/>
      <c r="C62" s="2"/>
      <c r="D62" s="2"/>
      <c r="E62" s="2"/>
      <c r="F62" s="2"/>
      <c r="G62" s="2"/>
      <c r="H62" s="2"/>
      <c r="I62" s="2"/>
      <c r="J62" s="2"/>
      <c r="K62" s="2"/>
      <c r="L62" s="65" t="s">
        <v>78</v>
      </c>
    </row>
  </sheetData>
  <sheetProtection password="CC8C" sheet="1" objects="1" scenarios="1"/>
  <mergeCells count="2">
    <mergeCell ref="B16:K22"/>
    <mergeCell ref="B24:K25"/>
  </mergeCells>
  <hyperlinks>
    <hyperlink ref="B61" location="'P1'!A1" display="HOME"/>
    <hyperlink ref="K61" location="'P3'!A1" display="&lt;&lt; BACK"/>
    <hyperlink ref="L61" location="'P5'!A1" display="NEXT &gt;&gt;"/>
  </hyperlink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4:L50"/>
  <sheetViews>
    <sheetView showGridLines="0" showRowColHeaders="0" zoomScalePageLayoutView="0" workbookViewId="0" topLeftCell="A19">
      <selection activeCell="L37" sqref="L37"/>
    </sheetView>
  </sheetViews>
  <sheetFormatPr defaultColWidth="0" defaultRowHeight="15" customHeight="1" zeroHeight="1"/>
  <cols>
    <col min="1" max="12" width="9.140625" style="1" customWidth="1"/>
    <col min="13" max="16384" width="9.140625" style="1" hidden="1" customWidth="1"/>
  </cols>
  <sheetData>
    <row r="1" ht="15"/>
    <row r="2" ht="15"/>
    <row r="3" ht="15"/>
    <row r="4" ht="15"/>
    <row r="5" ht="15"/>
    <row r="6" ht="15"/>
    <row r="7" ht="15"/>
    <row r="8" ht="15"/>
    <row r="9" ht="15"/>
    <row r="10" ht="15"/>
    <row r="11" ht="15"/>
    <row r="12" ht="15"/>
    <row r="13" ht="15"/>
    <row r="14" spans="1:12" ht="15" customHeight="1">
      <c r="A14" s="2"/>
      <c r="B14" s="3"/>
      <c r="C14" s="2"/>
      <c r="D14" s="2"/>
      <c r="E14" s="2"/>
      <c r="F14" s="2"/>
      <c r="G14" s="2"/>
      <c r="H14" s="2"/>
      <c r="I14" s="2"/>
      <c r="J14" s="2"/>
      <c r="K14" s="2"/>
      <c r="L14" s="2"/>
    </row>
    <row r="15" spans="1:12" ht="15">
      <c r="A15" s="2"/>
      <c r="B15" s="2"/>
      <c r="C15" s="2"/>
      <c r="D15" s="2"/>
      <c r="E15" s="2"/>
      <c r="F15" s="2"/>
      <c r="G15" s="2"/>
      <c r="H15" s="2"/>
      <c r="I15" s="2"/>
      <c r="J15" s="2"/>
      <c r="K15" s="2"/>
      <c r="L15" s="2"/>
    </row>
    <row r="16" spans="1:12" ht="15" customHeight="1">
      <c r="A16" s="2"/>
      <c r="B16" s="69" t="s">
        <v>36</v>
      </c>
      <c r="C16" s="69"/>
      <c r="D16" s="69"/>
      <c r="E16" s="69"/>
      <c r="F16" s="69"/>
      <c r="G16" s="69"/>
      <c r="H16" s="69"/>
      <c r="I16" s="69"/>
      <c r="J16" s="69"/>
      <c r="K16" s="69"/>
      <c r="L16" s="2"/>
    </row>
    <row r="17" spans="1:12" ht="15">
      <c r="A17" s="2"/>
      <c r="B17" s="69"/>
      <c r="C17" s="69"/>
      <c r="D17" s="69"/>
      <c r="E17" s="69"/>
      <c r="F17" s="69"/>
      <c r="G17" s="69"/>
      <c r="H17" s="69"/>
      <c r="I17" s="69"/>
      <c r="J17" s="69"/>
      <c r="K17" s="69"/>
      <c r="L17" s="2"/>
    </row>
    <row r="18" spans="1:12" ht="15">
      <c r="A18" s="2"/>
      <c r="B18" s="69"/>
      <c r="C18" s="69"/>
      <c r="D18" s="69"/>
      <c r="E18" s="69"/>
      <c r="F18" s="69"/>
      <c r="G18" s="69"/>
      <c r="H18" s="69"/>
      <c r="I18" s="69"/>
      <c r="J18" s="69"/>
      <c r="K18" s="69"/>
      <c r="L18" s="2"/>
    </row>
    <row r="19" spans="1:12" ht="15">
      <c r="A19" s="2"/>
      <c r="B19" s="69"/>
      <c r="C19" s="69"/>
      <c r="D19" s="69"/>
      <c r="E19" s="69"/>
      <c r="F19" s="69"/>
      <c r="G19" s="69"/>
      <c r="H19" s="69"/>
      <c r="I19" s="69"/>
      <c r="J19" s="69"/>
      <c r="K19" s="69"/>
      <c r="L19" s="2"/>
    </row>
    <row r="20" spans="1:12" ht="15">
      <c r="A20" s="2"/>
      <c r="B20" s="7"/>
      <c r="C20" s="7"/>
      <c r="D20" s="7"/>
      <c r="E20" s="7"/>
      <c r="F20" s="7"/>
      <c r="G20" s="7"/>
      <c r="H20" s="7"/>
      <c r="I20" s="7"/>
      <c r="J20" s="7"/>
      <c r="K20" s="7"/>
      <c r="L20" s="2"/>
    </row>
    <row r="21" spans="1:12" ht="15">
      <c r="A21" s="2"/>
      <c r="B21" s="84" t="s">
        <v>33</v>
      </c>
      <c r="C21" s="84"/>
      <c r="D21" s="84"/>
      <c r="E21" s="84"/>
      <c r="F21" s="84"/>
      <c r="G21" s="84"/>
      <c r="H21" s="84"/>
      <c r="I21" s="84"/>
      <c r="J21" s="84"/>
      <c r="K21" s="84"/>
      <c r="L21" s="2"/>
    </row>
    <row r="22" spans="1:12" ht="15">
      <c r="A22" s="2"/>
      <c r="B22" s="84"/>
      <c r="C22" s="84"/>
      <c r="D22" s="84"/>
      <c r="E22" s="84"/>
      <c r="F22" s="84"/>
      <c r="G22" s="84"/>
      <c r="H22" s="84"/>
      <c r="I22" s="84"/>
      <c r="J22" s="84"/>
      <c r="K22" s="84"/>
      <c r="L22" s="2"/>
    </row>
    <row r="23" spans="1:12" ht="15">
      <c r="A23" s="2"/>
      <c r="B23" s="84"/>
      <c r="C23" s="84"/>
      <c r="D23" s="84"/>
      <c r="E23" s="84"/>
      <c r="F23" s="84"/>
      <c r="G23" s="84"/>
      <c r="H23" s="84"/>
      <c r="I23" s="84"/>
      <c r="J23" s="84"/>
      <c r="K23" s="84"/>
      <c r="L23" s="2"/>
    </row>
    <row r="24" spans="1:12" ht="15">
      <c r="A24" s="2"/>
      <c r="B24" s="84"/>
      <c r="C24" s="84"/>
      <c r="D24" s="84"/>
      <c r="E24" s="84"/>
      <c r="F24" s="84"/>
      <c r="G24" s="84"/>
      <c r="H24" s="84"/>
      <c r="I24" s="84"/>
      <c r="J24" s="84"/>
      <c r="K24" s="84"/>
      <c r="L24" s="2"/>
    </row>
    <row r="25" spans="1:12" ht="15.75" thickBot="1">
      <c r="A25" s="2"/>
      <c r="B25" s="37"/>
      <c r="C25" s="37"/>
      <c r="D25" s="37"/>
      <c r="E25" s="37"/>
      <c r="F25" s="37"/>
      <c r="G25" s="37"/>
      <c r="H25" s="37"/>
      <c r="I25" s="37"/>
      <c r="J25" s="37"/>
      <c r="K25" s="37"/>
      <c r="L25" s="2"/>
    </row>
    <row r="26" spans="1:12" ht="15.75" thickBot="1">
      <c r="A26" s="2"/>
      <c r="B26" s="2" t="s">
        <v>34</v>
      </c>
      <c r="C26" s="2"/>
      <c r="D26" s="2"/>
      <c r="E26" s="2"/>
      <c r="F26" s="2"/>
      <c r="G26" s="32"/>
      <c r="H26" s="32"/>
      <c r="I26" s="32"/>
      <c r="J26" s="32"/>
      <c r="K26" s="34"/>
      <c r="L26" s="2"/>
    </row>
    <row r="27" spans="1:12" ht="15">
      <c r="A27" s="2"/>
      <c r="B27" s="76">
        <f>IF($K$26="","",IF($K$26="Yes","Correct","Incorrect")&amp;".  If Jenny had saved enough each month, she'd she could have used her savings to help her pay for the repair.")</f>
      </c>
      <c r="C27" s="76"/>
      <c r="D27" s="76"/>
      <c r="E27" s="76"/>
      <c r="F27" s="76"/>
      <c r="G27" s="76"/>
      <c r="H27" s="76"/>
      <c r="I27" s="76"/>
      <c r="J27" s="76"/>
      <c r="K27" s="76"/>
      <c r="L27" s="2"/>
    </row>
    <row r="28" spans="1:12" ht="15.75" thickBot="1">
      <c r="A28" s="2"/>
      <c r="B28" s="76"/>
      <c r="C28" s="76"/>
      <c r="D28" s="76"/>
      <c r="E28" s="76"/>
      <c r="F28" s="76"/>
      <c r="G28" s="76"/>
      <c r="H28" s="76"/>
      <c r="I28" s="76"/>
      <c r="J28" s="76"/>
      <c r="K28" s="76"/>
      <c r="L28" s="2"/>
    </row>
    <row r="29" spans="1:12" ht="15.75" thickBot="1">
      <c r="A29" s="2"/>
      <c r="B29" s="2" t="s">
        <v>37</v>
      </c>
      <c r="C29" s="2"/>
      <c r="D29" s="2"/>
      <c r="E29" s="2"/>
      <c r="F29" s="2"/>
      <c r="G29" s="2"/>
      <c r="H29" s="2"/>
      <c r="I29" s="2"/>
      <c r="J29" s="2"/>
      <c r="K29" s="35"/>
      <c r="L29" s="2"/>
    </row>
    <row r="30" spans="1:12" ht="15">
      <c r="A30" s="2"/>
      <c r="B30" s="76">
        <f>IF($K$29="","",IF($K$29="Itunes","Correct","Incorrect")&amp;".  The only thing Jenny doesn't need to survive is Itunes.  Everything else provides warmth, shelter and nourishment.")</f>
      </c>
      <c r="C30" s="76"/>
      <c r="D30" s="76"/>
      <c r="E30" s="76"/>
      <c r="F30" s="76"/>
      <c r="G30" s="76"/>
      <c r="H30" s="76"/>
      <c r="I30" s="76"/>
      <c r="J30" s="76"/>
      <c r="K30" s="76"/>
      <c r="L30" s="2"/>
    </row>
    <row r="31" spans="1:12" ht="15.75" thickBot="1">
      <c r="A31" s="2"/>
      <c r="B31" s="76"/>
      <c r="C31" s="76"/>
      <c r="D31" s="76"/>
      <c r="E31" s="76"/>
      <c r="F31" s="76"/>
      <c r="G31" s="76"/>
      <c r="H31" s="76"/>
      <c r="I31" s="76"/>
      <c r="J31" s="76"/>
      <c r="K31" s="76"/>
      <c r="L31" s="2"/>
    </row>
    <row r="32" spans="1:12" ht="15">
      <c r="A32" s="2"/>
      <c r="B32" s="85" t="s">
        <v>35</v>
      </c>
      <c r="C32" s="85"/>
      <c r="D32" s="85"/>
      <c r="E32" s="85"/>
      <c r="F32" s="85"/>
      <c r="G32" s="85"/>
      <c r="H32" s="85"/>
      <c r="I32" s="85"/>
      <c r="J32" s="2"/>
      <c r="K32" s="86"/>
      <c r="L32" s="2"/>
    </row>
    <row r="33" spans="1:12" ht="15.75" thickBot="1">
      <c r="A33" s="2"/>
      <c r="B33" s="85"/>
      <c r="C33" s="85"/>
      <c r="D33" s="85"/>
      <c r="E33" s="85"/>
      <c r="F33" s="85"/>
      <c r="G33" s="85"/>
      <c r="H33" s="85"/>
      <c r="I33" s="85"/>
      <c r="J33" s="2"/>
      <c r="K33" s="87"/>
      <c r="L33" s="2"/>
    </row>
    <row r="34" spans="1:12" ht="15">
      <c r="A34" s="2"/>
      <c r="B34" s="83">
        <f>IF($K$32="","",IF($K$32=50,"Correct","Incorrect")&amp;".  If she'd saved £50 every month for six months, she'd have £300 to cover the repair bill.")</f>
      </c>
      <c r="C34" s="83"/>
      <c r="D34" s="83"/>
      <c r="E34" s="83"/>
      <c r="F34" s="83"/>
      <c r="G34" s="83"/>
      <c r="H34" s="83"/>
      <c r="I34" s="83"/>
      <c r="J34" s="83"/>
      <c r="K34" s="83"/>
      <c r="L34" s="2"/>
    </row>
    <row r="35" spans="1:12" ht="15">
      <c r="A35" s="2"/>
      <c r="B35" s="2"/>
      <c r="C35" s="2"/>
      <c r="D35" s="2"/>
      <c r="E35" s="2"/>
      <c r="F35" s="2"/>
      <c r="G35" s="2"/>
      <c r="H35" s="2"/>
      <c r="I35" s="2"/>
      <c r="J35" s="2"/>
      <c r="K35" s="2"/>
      <c r="L35" s="2"/>
    </row>
    <row r="36" spans="1:12" ht="15">
      <c r="A36" s="2"/>
      <c r="B36" s="2"/>
      <c r="C36" s="2"/>
      <c r="D36" s="2"/>
      <c r="E36" s="2"/>
      <c r="F36" s="2"/>
      <c r="G36" s="2"/>
      <c r="H36" s="2"/>
      <c r="I36" s="2"/>
      <c r="J36" s="2"/>
      <c r="K36" s="2"/>
      <c r="L36" s="2"/>
    </row>
    <row r="37" spans="1:12" ht="15">
      <c r="A37" s="4"/>
      <c r="B37" s="48" t="s">
        <v>49</v>
      </c>
      <c r="C37" s="6"/>
      <c r="D37" s="6"/>
      <c r="E37" s="6"/>
      <c r="F37" s="6"/>
      <c r="G37" s="6"/>
      <c r="H37" s="6"/>
      <c r="I37" s="6"/>
      <c r="J37" s="6"/>
      <c r="K37" s="30" t="s">
        <v>50</v>
      </c>
      <c r="L37" s="30" t="s">
        <v>48</v>
      </c>
    </row>
    <row r="38" spans="2:12" ht="15">
      <c r="B38" s="2"/>
      <c r="C38" s="2"/>
      <c r="D38" s="2"/>
      <c r="E38" s="2"/>
      <c r="F38" s="2"/>
      <c r="G38" s="2"/>
      <c r="H38" s="2"/>
      <c r="I38" s="2"/>
      <c r="J38" s="2"/>
      <c r="K38" s="2"/>
      <c r="L38" s="65" t="s">
        <v>78</v>
      </c>
    </row>
    <row r="39" spans="3:11" ht="15" hidden="1">
      <c r="C39" s="2"/>
      <c r="D39" s="2"/>
      <c r="E39" s="2"/>
      <c r="F39" s="2"/>
      <c r="G39" s="2"/>
      <c r="H39" s="2"/>
      <c r="I39" s="2"/>
      <c r="J39" s="2"/>
      <c r="K39" s="2"/>
    </row>
    <row r="40" spans="3:11" ht="10.5" customHeight="1" hidden="1">
      <c r="C40" s="2"/>
      <c r="D40" s="2"/>
      <c r="E40" s="2"/>
      <c r="F40" s="2"/>
      <c r="G40" s="2"/>
      <c r="H40" s="2"/>
      <c r="I40" s="2"/>
      <c r="J40" s="2"/>
      <c r="K40" s="2"/>
    </row>
    <row r="41" spans="3:11" ht="15" hidden="1">
      <c r="C41" s="2"/>
      <c r="D41" s="2"/>
      <c r="E41" s="2"/>
      <c r="F41" s="2"/>
      <c r="G41" s="2"/>
      <c r="H41" s="2"/>
      <c r="I41" s="2"/>
      <c r="J41" s="2"/>
      <c r="K41" s="2"/>
    </row>
    <row r="42" spans="3:11" ht="15" hidden="1">
      <c r="C42" s="2"/>
      <c r="D42" s="2"/>
      <c r="E42" s="2"/>
      <c r="F42" s="2"/>
      <c r="G42" s="2"/>
      <c r="H42" s="2"/>
      <c r="I42" s="2"/>
      <c r="J42" s="2"/>
      <c r="K42" s="2"/>
    </row>
    <row r="43" spans="3:11" ht="15" hidden="1">
      <c r="C43" s="2"/>
      <c r="D43" s="2"/>
      <c r="E43" s="2"/>
      <c r="F43" s="2"/>
      <c r="G43" s="2"/>
      <c r="H43" s="2"/>
      <c r="I43" s="2"/>
      <c r="J43" s="2"/>
      <c r="K43" s="2"/>
    </row>
    <row r="44" spans="3:11" ht="15" hidden="1">
      <c r="C44" s="2"/>
      <c r="D44" s="2"/>
      <c r="E44" s="2"/>
      <c r="F44" s="2"/>
      <c r="G44" s="2"/>
      <c r="H44" s="2"/>
      <c r="I44" s="2"/>
      <c r="J44" s="2"/>
      <c r="K44" s="2"/>
    </row>
    <row r="45" spans="3:11" ht="15" hidden="1">
      <c r="C45" s="2"/>
      <c r="D45" s="2"/>
      <c r="E45" s="2"/>
      <c r="F45" s="2"/>
      <c r="G45" s="2"/>
      <c r="H45" s="2"/>
      <c r="I45" s="2"/>
      <c r="J45" s="2"/>
      <c r="K45" s="2"/>
    </row>
    <row r="46" spans="3:11" ht="15" hidden="1">
      <c r="C46" s="2"/>
      <c r="D46" s="2"/>
      <c r="E46" s="2"/>
      <c r="F46" s="2"/>
      <c r="G46" s="2"/>
      <c r="H46" s="2"/>
      <c r="I46" s="2"/>
      <c r="J46" s="2"/>
      <c r="K46" s="2"/>
    </row>
    <row r="47" spans="2:11" ht="15" hidden="1">
      <c r="B47" s="2"/>
      <c r="C47" s="2"/>
      <c r="D47" s="2"/>
      <c r="E47" s="2"/>
      <c r="F47" s="2"/>
      <c r="G47" s="2"/>
      <c r="H47" s="2"/>
      <c r="I47" s="2"/>
      <c r="J47" s="2"/>
      <c r="K47" s="2"/>
    </row>
    <row r="48" spans="2:11" ht="15" hidden="1">
      <c r="B48" s="2"/>
      <c r="C48" s="2"/>
      <c r="D48" s="2"/>
      <c r="E48" s="2"/>
      <c r="F48" s="2"/>
      <c r="G48" s="2"/>
      <c r="H48" s="2"/>
      <c r="I48" s="2"/>
      <c r="J48" s="2"/>
      <c r="K48" s="2"/>
    </row>
    <row r="49" spans="2:11" ht="15" hidden="1">
      <c r="B49" s="2"/>
      <c r="C49" s="2"/>
      <c r="D49" s="2"/>
      <c r="E49" s="2"/>
      <c r="F49" s="2"/>
      <c r="G49" s="2"/>
      <c r="H49" s="2"/>
      <c r="I49" s="2"/>
      <c r="J49" s="2"/>
      <c r="K49" s="2"/>
    </row>
    <row r="50" spans="2:11" ht="15" hidden="1">
      <c r="B50" s="2"/>
      <c r="C50" s="2"/>
      <c r="D50" s="2"/>
      <c r="E50" s="2"/>
      <c r="F50" s="2"/>
      <c r="G50" s="2"/>
      <c r="H50" s="2"/>
      <c r="I50" s="2"/>
      <c r="J50" s="2"/>
      <c r="K50" s="2"/>
    </row>
    <row r="51" ht="15" hidden="1"/>
    <row r="52" ht="15" hidden="1"/>
    <row r="53" ht="15" customHeight="1" hidden="1"/>
    <row r="54" ht="15" customHeight="1" hidden="1"/>
    <row r="55" ht="15" customHeight="1" hidden="1"/>
    <row r="56" ht="15" customHeight="1" hidden="1"/>
    <row r="57" ht="15" customHeight="1" hidden="1"/>
    <row r="58" ht="15" customHeight="1" hidden="1"/>
    <row r="59" ht="15" customHeight="1" hidden="1"/>
  </sheetData>
  <sheetProtection password="CC8C" sheet="1" objects="1" scenarios="1"/>
  <mergeCells count="7">
    <mergeCell ref="B34:K34"/>
    <mergeCell ref="B16:K19"/>
    <mergeCell ref="B21:K24"/>
    <mergeCell ref="B32:I33"/>
    <mergeCell ref="K32:K33"/>
    <mergeCell ref="B27:K28"/>
    <mergeCell ref="B30:K31"/>
  </mergeCells>
  <dataValidations count="3">
    <dataValidation type="list" allowBlank="1" showInputMessage="1" showErrorMessage="1" promptTitle="Input" prompt="Please select from the drop down list." errorTitle="Input Error" error="Please select from the drop down list." sqref="K32">
      <formula1>"£100, £75, £50, £10"</formula1>
    </dataValidation>
    <dataValidation type="list" allowBlank="1" showInputMessage="1" showErrorMessage="1" promptTitle="Input" prompt="Please select from the drop down list." errorTitle="Input Error" error="Please select from the drop down list." sqref="K29">
      <formula1>"Food, Gas, Electricity, Rent, Petrol, Itunes"</formula1>
    </dataValidation>
    <dataValidation type="list" allowBlank="1" showInputMessage="1" showErrorMessage="1" promptTitle="Input" prompt="Please select from the drop down list." errorTitle="Input Error" error="Please select from the drop down list." sqref="K26">
      <formula1>"Yes, No"</formula1>
    </dataValidation>
  </dataValidations>
  <hyperlinks>
    <hyperlink ref="B37" location="'P1'!A1" display="HOME"/>
    <hyperlink ref="K37" location="'P4'!A1" display="&lt;&lt; BACK"/>
    <hyperlink ref="L37" location="'P6'!A1" display="NEXT &gt;&gt;"/>
  </hyperlink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P63"/>
  <sheetViews>
    <sheetView showGridLines="0" showRowColHeaders="0" zoomScalePageLayoutView="0" workbookViewId="0" topLeftCell="A34">
      <selection activeCell="L62" sqref="L62"/>
    </sheetView>
  </sheetViews>
  <sheetFormatPr defaultColWidth="0" defaultRowHeight="15" customHeight="1" zeroHeight="1"/>
  <cols>
    <col min="1" max="12" width="9.140625" style="1" customWidth="1"/>
    <col min="13" max="16384" width="9.140625" style="1" hidden="1" customWidth="1"/>
  </cols>
  <sheetData>
    <row r="1" ht="15">
      <c r="A1" s="1" t="s">
        <v>79</v>
      </c>
    </row>
    <row r="2" ht="15"/>
    <row r="3" ht="15"/>
    <row r="4" ht="15"/>
    <row r="5" ht="15"/>
    <row r="6" ht="15"/>
    <row r="7" ht="15"/>
    <row r="8" ht="15"/>
    <row r="9" ht="15"/>
    <row r="10" ht="15"/>
    <row r="11" ht="15"/>
    <row r="12" ht="15"/>
    <row r="13" ht="15"/>
    <row r="14" ht="15">
      <c r="B14" s="36"/>
    </row>
    <row r="15" ht="15">
      <c r="B15" s="2"/>
    </row>
    <row r="16" spans="2:11" ht="15" customHeight="1">
      <c r="B16" s="69" t="s">
        <v>44</v>
      </c>
      <c r="C16" s="69"/>
      <c r="D16" s="69"/>
      <c r="E16" s="69"/>
      <c r="F16" s="69"/>
      <c r="G16" s="69"/>
      <c r="H16" s="69"/>
      <c r="I16" s="69"/>
      <c r="J16" s="69"/>
      <c r="K16" s="69"/>
    </row>
    <row r="17" spans="2:11" ht="15">
      <c r="B17" s="69"/>
      <c r="C17" s="69"/>
      <c r="D17" s="69"/>
      <c r="E17" s="69"/>
      <c r="F17" s="69"/>
      <c r="G17" s="69"/>
      <c r="H17" s="69"/>
      <c r="I17" s="69"/>
      <c r="J17" s="69"/>
      <c r="K17" s="69"/>
    </row>
    <row r="18" spans="2:11" ht="15">
      <c r="B18" s="69"/>
      <c r="C18" s="69"/>
      <c r="D18" s="69"/>
      <c r="E18" s="69"/>
      <c r="F18" s="69"/>
      <c r="G18" s="69"/>
      <c r="H18" s="69"/>
      <c r="I18" s="69"/>
      <c r="J18" s="69"/>
      <c r="K18" s="69"/>
    </row>
    <row r="19" spans="2:11" ht="15">
      <c r="B19" s="69"/>
      <c r="C19" s="69"/>
      <c r="D19" s="69"/>
      <c r="E19" s="69"/>
      <c r="F19" s="69"/>
      <c r="G19" s="69"/>
      <c r="H19" s="69"/>
      <c r="I19" s="69"/>
      <c r="J19" s="69"/>
      <c r="K19" s="69"/>
    </row>
    <row r="20" spans="2:11" ht="15">
      <c r="B20" s="69"/>
      <c r="C20" s="69"/>
      <c r="D20" s="69"/>
      <c r="E20" s="69"/>
      <c r="F20" s="69"/>
      <c r="G20" s="69"/>
      <c r="H20" s="69"/>
      <c r="I20" s="69"/>
      <c r="J20" s="69"/>
      <c r="K20" s="69"/>
    </row>
    <row r="21" spans="2:11" ht="15">
      <c r="B21" s="69"/>
      <c r="C21" s="69"/>
      <c r="D21" s="69"/>
      <c r="E21" s="69"/>
      <c r="F21" s="69"/>
      <c r="G21" s="69"/>
      <c r="H21" s="69"/>
      <c r="I21" s="69"/>
      <c r="J21" s="69"/>
      <c r="K21" s="69"/>
    </row>
    <row r="22" spans="2:11" ht="15">
      <c r="B22" s="9"/>
      <c r="C22" s="9"/>
      <c r="D22" s="9"/>
      <c r="E22" s="9"/>
      <c r="F22" s="9"/>
      <c r="G22" s="9"/>
      <c r="H22" s="9"/>
      <c r="I22" s="9"/>
      <c r="J22" s="9"/>
      <c r="K22" s="9"/>
    </row>
    <row r="23" spans="2:11" ht="15">
      <c r="B23" s="27"/>
      <c r="C23" s="27"/>
      <c r="D23" s="27"/>
      <c r="E23" s="27"/>
      <c r="F23" s="27"/>
      <c r="G23" s="27"/>
      <c r="H23" s="27"/>
      <c r="I23" s="27"/>
      <c r="J23" s="27"/>
      <c r="K23" s="27"/>
    </row>
    <row r="24" spans="2:11" ht="6.75" customHeight="1" thickBot="1">
      <c r="B24" s="9"/>
      <c r="C24" s="9"/>
      <c r="D24" s="9"/>
      <c r="E24" s="9"/>
      <c r="F24" s="9"/>
      <c r="G24" s="9"/>
      <c r="H24" s="9"/>
      <c r="I24" s="9"/>
      <c r="J24" s="9"/>
      <c r="K24" s="9"/>
    </row>
    <row r="25" spans="2:13" ht="15.75" thickBot="1">
      <c r="B25" s="43"/>
      <c r="C25" s="44"/>
      <c r="D25" s="22" t="s">
        <v>1</v>
      </c>
      <c r="E25" s="22" t="s">
        <v>2</v>
      </c>
      <c r="F25" s="22" t="s">
        <v>3</v>
      </c>
      <c r="G25" s="22" t="s">
        <v>4</v>
      </c>
      <c r="H25" s="22" t="s">
        <v>5</v>
      </c>
      <c r="I25" s="22" t="s">
        <v>6</v>
      </c>
      <c r="J25" s="44"/>
      <c r="M25" s="7"/>
    </row>
    <row r="26" spans="2:16" ht="15.75" thickBot="1">
      <c r="B26" s="90" t="s">
        <v>38</v>
      </c>
      <c r="C26" s="92"/>
      <c r="D26" s="40">
        <v>800</v>
      </c>
      <c r="E26" s="12">
        <v>800</v>
      </c>
      <c r="F26" s="12">
        <v>800</v>
      </c>
      <c r="G26" s="12">
        <v>800</v>
      </c>
      <c r="H26" s="12">
        <v>800</v>
      </c>
      <c r="I26" s="12">
        <v>800</v>
      </c>
      <c r="J26" s="42"/>
      <c r="M26" s="17"/>
      <c r="N26" s="7"/>
      <c r="O26" s="7"/>
      <c r="P26" s="7"/>
    </row>
    <row r="27" spans="2:16" ht="15.75" thickBot="1">
      <c r="B27" s="90" t="s">
        <v>40</v>
      </c>
      <c r="C27" s="92"/>
      <c r="D27" s="23">
        <f aca="true" t="shared" si="0" ref="D27:I27">D26</f>
        <v>800</v>
      </c>
      <c r="E27" s="23">
        <f t="shared" si="0"/>
        <v>800</v>
      </c>
      <c r="F27" s="23">
        <f t="shared" si="0"/>
        <v>800</v>
      </c>
      <c r="G27" s="23">
        <f t="shared" si="0"/>
        <v>800</v>
      </c>
      <c r="H27" s="23">
        <f t="shared" si="0"/>
        <v>800</v>
      </c>
      <c r="I27" s="23">
        <f t="shared" si="0"/>
        <v>800</v>
      </c>
      <c r="J27" s="42"/>
      <c r="M27" s="17"/>
      <c r="N27" s="7"/>
      <c r="O27" s="7"/>
      <c r="P27" s="7"/>
    </row>
    <row r="28" spans="2:16" ht="15.75" thickBot="1">
      <c r="B28" s="41"/>
      <c r="C28" s="41"/>
      <c r="D28" s="42"/>
      <c r="E28" s="42"/>
      <c r="F28" s="42"/>
      <c r="G28" s="42"/>
      <c r="H28" s="42"/>
      <c r="I28" s="42"/>
      <c r="J28" s="42"/>
      <c r="M28" s="17"/>
      <c r="N28" s="7"/>
      <c r="O28" s="7"/>
      <c r="P28" s="7"/>
    </row>
    <row r="29" spans="2:16" ht="15.75" thickBot="1">
      <c r="B29" s="88" t="s">
        <v>45</v>
      </c>
      <c r="C29" s="89"/>
      <c r="D29" s="12">
        <v>-600</v>
      </c>
      <c r="E29" s="12">
        <v>-600</v>
      </c>
      <c r="F29" s="12">
        <v>-600</v>
      </c>
      <c r="G29" s="12">
        <v>-600</v>
      </c>
      <c r="H29" s="12">
        <v>-600</v>
      </c>
      <c r="I29" s="12">
        <v>-600</v>
      </c>
      <c r="J29" s="42"/>
      <c r="M29" s="17"/>
      <c r="N29" s="7"/>
      <c r="O29" s="7"/>
      <c r="P29" s="7"/>
    </row>
    <row r="30" spans="2:16" ht="15.75" thickBot="1">
      <c r="B30" s="90" t="s">
        <v>46</v>
      </c>
      <c r="C30" s="91"/>
      <c r="D30" s="12">
        <v>-100</v>
      </c>
      <c r="E30" s="12">
        <v>-100</v>
      </c>
      <c r="F30" s="12">
        <v>-100</v>
      </c>
      <c r="G30" s="12">
        <v>-100</v>
      </c>
      <c r="H30" s="12">
        <v>-100</v>
      </c>
      <c r="I30" s="12">
        <v>-100</v>
      </c>
      <c r="J30" s="42"/>
      <c r="M30" s="17"/>
      <c r="N30" s="7"/>
      <c r="O30" s="7"/>
      <c r="P30" s="7"/>
    </row>
    <row r="31" spans="2:16" ht="15.75" thickBot="1">
      <c r="B31" s="90" t="s">
        <v>39</v>
      </c>
      <c r="C31" s="91"/>
      <c r="D31" s="12">
        <v>-100</v>
      </c>
      <c r="E31" s="12">
        <v>-100</v>
      </c>
      <c r="F31" s="12">
        <v>-100</v>
      </c>
      <c r="G31" s="12">
        <v>-100</v>
      </c>
      <c r="H31" s="12">
        <v>-100</v>
      </c>
      <c r="I31" s="12">
        <v>-100</v>
      </c>
      <c r="J31" s="42"/>
      <c r="M31" s="18"/>
      <c r="N31" s="7"/>
      <c r="O31" s="7"/>
      <c r="P31" s="7"/>
    </row>
    <row r="32" spans="2:16" ht="15.75" thickBot="1">
      <c r="B32" s="90" t="s">
        <v>47</v>
      </c>
      <c r="C32" s="91"/>
      <c r="D32" s="12">
        <v>0</v>
      </c>
      <c r="E32" s="12">
        <v>0</v>
      </c>
      <c r="F32" s="12">
        <v>0</v>
      </c>
      <c r="G32" s="12">
        <v>0</v>
      </c>
      <c r="H32" s="12">
        <v>0</v>
      </c>
      <c r="I32" s="12">
        <v>-300</v>
      </c>
      <c r="J32" s="42"/>
      <c r="M32" s="18"/>
      <c r="N32" s="7"/>
      <c r="O32" s="7"/>
      <c r="P32" s="7"/>
    </row>
    <row r="33" spans="2:13" ht="15.75" thickBot="1">
      <c r="B33" s="90" t="s">
        <v>41</v>
      </c>
      <c r="C33" s="91"/>
      <c r="D33" s="23">
        <f aca="true" t="shared" si="1" ref="D33:I33">SUM(D29:D32)</f>
        <v>-800</v>
      </c>
      <c r="E33" s="23">
        <f t="shared" si="1"/>
        <v>-800</v>
      </c>
      <c r="F33" s="23">
        <f t="shared" si="1"/>
        <v>-800</v>
      </c>
      <c r="G33" s="23">
        <f t="shared" si="1"/>
        <v>-800</v>
      </c>
      <c r="H33" s="23">
        <f t="shared" si="1"/>
        <v>-800</v>
      </c>
      <c r="I33" s="23">
        <f t="shared" si="1"/>
        <v>-1100</v>
      </c>
      <c r="J33" s="42"/>
      <c r="M33" s="16"/>
    </row>
    <row r="34" spans="2:13" ht="15.75" thickBot="1">
      <c r="B34" s="41"/>
      <c r="C34" s="41"/>
      <c r="D34" s="42"/>
      <c r="E34" s="42"/>
      <c r="F34" s="42"/>
      <c r="G34" s="42"/>
      <c r="H34" s="42"/>
      <c r="I34" s="42"/>
      <c r="J34" s="42"/>
      <c r="M34" s="7"/>
    </row>
    <row r="35" spans="2:13" ht="15.75" thickBot="1">
      <c r="B35" s="90" t="s">
        <v>43</v>
      </c>
      <c r="C35" s="91"/>
      <c r="D35" s="39">
        <f aca="true" t="shared" si="2" ref="D35:I35">D27+D33</f>
        <v>0</v>
      </c>
      <c r="E35" s="39">
        <f t="shared" si="2"/>
        <v>0</v>
      </c>
      <c r="F35" s="39">
        <f t="shared" si="2"/>
        <v>0</v>
      </c>
      <c r="G35" s="39">
        <f t="shared" si="2"/>
        <v>0</v>
      </c>
      <c r="H35" s="39">
        <f t="shared" si="2"/>
        <v>0</v>
      </c>
      <c r="I35" s="45">
        <f t="shared" si="2"/>
        <v>-300</v>
      </c>
      <c r="J35" s="42"/>
      <c r="M35" s="7"/>
    </row>
    <row r="36" spans="2:10" ht="15.75" thickBot="1">
      <c r="B36" s="41"/>
      <c r="C36" s="41"/>
      <c r="D36" s="42"/>
      <c r="E36" s="42"/>
      <c r="F36" s="42"/>
      <c r="G36" s="42"/>
      <c r="H36" s="42"/>
      <c r="I36" s="42"/>
      <c r="J36" s="42"/>
    </row>
    <row r="37" spans="2:10" ht="15.75" thickBot="1">
      <c r="B37" s="90" t="s">
        <v>42</v>
      </c>
      <c r="C37" s="91"/>
      <c r="D37" s="39">
        <v>0</v>
      </c>
      <c r="E37" s="39">
        <v>0</v>
      </c>
      <c r="F37" s="39">
        <v>0</v>
      </c>
      <c r="G37" s="39">
        <v>0</v>
      </c>
      <c r="H37" s="39">
        <v>0</v>
      </c>
      <c r="I37" s="39">
        <v>0</v>
      </c>
      <c r="J37" s="42"/>
    </row>
    <row r="38" spans="3:10" ht="15">
      <c r="C38" s="2"/>
      <c r="D38" s="2"/>
      <c r="E38" s="2"/>
      <c r="F38" s="2"/>
      <c r="G38" s="2"/>
      <c r="H38" s="2"/>
      <c r="I38" s="2"/>
      <c r="J38" s="2"/>
    </row>
    <row r="39" spans="3:10" ht="15">
      <c r="C39" s="2"/>
      <c r="D39" s="2"/>
      <c r="E39" s="2"/>
      <c r="F39" s="2"/>
      <c r="G39" s="2"/>
      <c r="H39" s="2"/>
      <c r="I39" s="2"/>
      <c r="J39" s="2"/>
    </row>
    <row r="40" spans="2:10" ht="15">
      <c r="B40" s="27"/>
      <c r="C40" s="27"/>
      <c r="D40" s="27"/>
      <c r="E40" s="27"/>
      <c r="F40" s="27"/>
      <c r="G40" s="27"/>
      <c r="H40" s="27"/>
      <c r="I40" s="27"/>
      <c r="J40" s="2"/>
    </row>
    <row r="41" spans="2:10" ht="6.75" customHeight="1" thickBot="1">
      <c r="B41" s="9"/>
      <c r="C41" s="9"/>
      <c r="D41" s="9"/>
      <c r="E41" s="9"/>
      <c r="F41" s="9"/>
      <c r="G41" s="9"/>
      <c r="H41" s="9"/>
      <c r="I41" s="9"/>
      <c r="J41" s="2"/>
    </row>
    <row r="42" spans="2:10" ht="15.75" thickBot="1">
      <c r="B42" s="43"/>
      <c r="C42" s="44"/>
      <c r="D42" s="22" t="s">
        <v>1</v>
      </c>
      <c r="E42" s="22" t="s">
        <v>2</v>
      </c>
      <c r="F42" s="22" t="s">
        <v>3</v>
      </c>
      <c r="G42" s="22" t="s">
        <v>4</v>
      </c>
      <c r="H42" s="22" t="s">
        <v>5</v>
      </c>
      <c r="I42" s="22" t="s">
        <v>6</v>
      </c>
      <c r="J42" s="2"/>
    </row>
    <row r="43" spans="2:10" ht="15.75" thickBot="1">
      <c r="B43" s="90" t="s">
        <v>38</v>
      </c>
      <c r="C43" s="92"/>
      <c r="D43" s="40">
        <v>800</v>
      </c>
      <c r="E43" s="12">
        <v>800</v>
      </c>
      <c r="F43" s="12">
        <v>800</v>
      </c>
      <c r="G43" s="12">
        <v>800</v>
      </c>
      <c r="H43" s="12">
        <v>800</v>
      </c>
      <c r="I43" s="12">
        <v>800</v>
      </c>
      <c r="J43" s="2"/>
    </row>
    <row r="44" spans="2:10" ht="15.75" thickBot="1">
      <c r="B44" s="90" t="s">
        <v>40</v>
      </c>
      <c r="C44" s="92"/>
      <c r="D44" s="23">
        <f aca="true" t="shared" si="3" ref="D44:I44">D43</f>
        <v>800</v>
      </c>
      <c r="E44" s="23">
        <f t="shared" si="3"/>
        <v>800</v>
      </c>
      <c r="F44" s="23">
        <f t="shared" si="3"/>
        <v>800</v>
      </c>
      <c r="G44" s="23">
        <f t="shared" si="3"/>
        <v>800</v>
      </c>
      <c r="H44" s="23">
        <f t="shared" si="3"/>
        <v>800</v>
      </c>
      <c r="I44" s="23">
        <f t="shared" si="3"/>
        <v>800</v>
      </c>
      <c r="J44" s="2"/>
    </row>
    <row r="45" spans="2:10" ht="15.75" thickBot="1">
      <c r="B45" s="41"/>
      <c r="C45" s="41"/>
      <c r="D45" s="42"/>
      <c r="E45" s="42"/>
      <c r="F45" s="42"/>
      <c r="G45" s="42"/>
      <c r="H45" s="42"/>
      <c r="I45" s="42"/>
      <c r="J45" s="2"/>
    </row>
    <row r="46" spans="2:10" ht="15.75" thickBot="1">
      <c r="B46" s="88" t="s">
        <v>45</v>
      </c>
      <c r="C46" s="89"/>
      <c r="D46" s="12">
        <v>-600</v>
      </c>
      <c r="E46" s="12">
        <v>-600</v>
      </c>
      <c r="F46" s="12">
        <v>-600</v>
      </c>
      <c r="G46" s="12">
        <v>-600</v>
      </c>
      <c r="H46" s="12">
        <v>-600</v>
      </c>
      <c r="I46" s="12">
        <v>-600</v>
      </c>
      <c r="J46" s="2"/>
    </row>
    <row r="47" spans="2:10" ht="15.75" thickBot="1">
      <c r="B47" s="90" t="s">
        <v>46</v>
      </c>
      <c r="C47" s="91"/>
      <c r="D47" s="12">
        <v>-100</v>
      </c>
      <c r="E47" s="12">
        <v>-100</v>
      </c>
      <c r="F47" s="12">
        <v>-100</v>
      </c>
      <c r="G47" s="12">
        <v>-100</v>
      </c>
      <c r="H47" s="12">
        <v>-100</v>
      </c>
      <c r="I47" s="12">
        <v>-100</v>
      </c>
      <c r="J47" s="2"/>
    </row>
    <row r="48" spans="2:10" ht="15.75" thickBot="1">
      <c r="B48" s="90" t="s">
        <v>39</v>
      </c>
      <c r="C48" s="91"/>
      <c r="D48" s="12">
        <v>-50</v>
      </c>
      <c r="E48" s="12">
        <v>-50</v>
      </c>
      <c r="F48" s="12">
        <v>-50</v>
      </c>
      <c r="G48" s="12">
        <v>-50</v>
      </c>
      <c r="H48" s="12">
        <v>-50</v>
      </c>
      <c r="I48" s="12">
        <v>-50</v>
      </c>
      <c r="J48" s="2"/>
    </row>
    <row r="49" spans="2:10" ht="15.75" thickBot="1">
      <c r="B49" s="90" t="s">
        <v>47</v>
      </c>
      <c r="C49" s="91"/>
      <c r="D49" s="12">
        <v>0</v>
      </c>
      <c r="E49" s="12">
        <v>0</v>
      </c>
      <c r="F49" s="12">
        <v>0</v>
      </c>
      <c r="G49" s="12">
        <v>0</v>
      </c>
      <c r="H49" s="12">
        <v>0</v>
      </c>
      <c r="I49" s="12">
        <v>-300</v>
      </c>
      <c r="J49" s="2"/>
    </row>
    <row r="50" spans="2:10" ht="15.75" thickBot="1">
      <c r="B50" s="90" t="s">
        <v>41</v>
      </c>
      <c r="C50" s="91"/>
      <c r="D50" s="23">
        <f aca="true" t="shared" si="4" ref="D50:I50">SUM(D46:D49)</f>
        <v>-750</v>
      </c>
      <c r="E50" s="23">
        <f t="shared" si="4"/>
        <v>-750</v>
      </c>
      <c r="F50" s="23">
        <f t="shared" si="4"/>
        <v>-750</v>
      </c>
      <c r="G50" s="23">
        <f t="shared" si="4"/>
        <v>-750</v>
      </c>
      <c r="H50" s="23">
        <f t="shared" si="4"/>
        <v>-750</v>
      </c>
      <c r="I50" s="23">
        <f t="shared" si="4"/>
        <v>-1050</v>
      </c>
      <c r="J50" s="2"/>
    </row>
    <row r="51" spans="2:10" ht="15.75" thickBot="1">
      <c r="B51" s="41"/>
      <c r="C51" s="41"/>
      <c r="D51" s="42"/>
      <c r="E51" s="42"/>
      <c r="F51" s="42"/>
      <c r="G51" s="42"/>
      <c r="H51" s="42"/>
      <c r="I51" s="42"/>
      <c r="J51" s="2"/>
    </row>
    <row r="52" spans="2:10" ht="15.75" thickBot="1">
      <c r="B52" s="90" t="s">
        <v>43</v>
      </c>
      <c r="C52" s="91"/>
      <c r="D52" s="39">
        <f aca="true" t="shared" si="5" ref="D52:I52">D44+D50</f>
        <v>50</v>
      </c>
      <c r="E52" s="39">
        <f t="shared" si="5"/>
        <v>50</v>
      </c>
      <c r="F52" s="39">
        <f t="shared" si="5"/>
        <v>50</v>
      </c>
      <c r="G52" s="39">
        <f t="shared" si="5"/>
        <v>50</v>
      </c>
      <c r="H52" s="39">
        <f t="shared" si="5"/>
        <v>50</v>
      </c>
      <c r="I52" s="26">
        <f t="shared" si="5"/>
        <v>-250</v>
      </c>
      <c r="J52" s="2"/>
    </row>
    <row r="53" spans="2:11" ht="15.75" thickBot="1">
      <c r="B53" s="41"/>
      <c r="C53" s="41"/>
      <c r="D53" s="42"/>
      <c r="E53" s="42"/>
      <c r="F53" s="42"/>
      <c r="G53" s="42"/>
      <c r="H53" s="42"/>
      <c r="I53" s="42"/>
      <c r="J53" s="2"/>
      <c r="K53" s="2"/>
    </row>
    <row r="54" spans="2:11" ht="15.75" thickBot="1">
      <c r="B54" s="90" t="s">
        <v>42</v>
      </c>
      <c r="C54" s="91"/>
      <c r="D54" s="39">
        <f>D52</f>
        <v>50</v>
      </c>
      <c r="E54" s="39">
        <f>E52+D54</f>
        <v>100</v>
      </c>
      <c r="F54" s="39">
        <f>F52+E54</f>
        <v>150</v>
      </c>
      <c r="G54" s="39">
        <f>G52+F54</f>
        <v>200</v>
      </c>
      <c r="H54" s="26">
        <f>H52+G54</f>
        <v>250</v>
      </c>
      <c r="I54" s="39">
        <f>I52+H54</f>
        <v>0</v>
      </c>
      <c r="J54" s="2"/>
      <c r="K54" s="2"/>
    </row>
    <row r="55" spans="3:11" ht="15">
      <c r="C55" s="2"/>
      <c r="D55" s="2"/>
      <c r="E55" s="2"/>
      <c r="F55" s="2"/>
      <c r="G55" s="2"/>
      <c r="H55" s="2"/>
      <c r="I55" s="2"/>
      <c r="J55" s="2"/>
      <c r="K55" s="2"/>
    </row>
    <row r="56" spans="3:11" ht="15">
      <c r="C56" s="2"/>
      <c r="D56" s="2"/>
      <c r="E56" s="2"/>
      <c r="F56" s="2"/>
      <c r="G56" s="2"/>
      <c r="H56" s="2"/>
      <c r="I56" s="2"/>
      <c r="J56" s="2"/>
      <c r="K56" s="2"/>
    </row>
    <row r="57" spans="3:11" ht="15">
      <c r="C57" s="2"/>
      <c r="D57" s="2"/>
      <c r="E57" s="2"/>
      <c r="F57" s="2"/>
      <c r="G57" s="2"/>
      <c r="H57" s="2"/>
      <c r="I57" s="2"/>
      <c r="J57" s="2"/>
      <c r="K57" s="2"/>
    </row>
    <row r="58" spans="3:11" ht="15">
      <c r="C58" s="2"/>
      <c r="D58" s="2"/>
      <c r="E58" s="2"/>
      <c r="F58" s="2"/>
      <c r="G58" s="2"/>
      <c r="H58" s="2"/>
      <c r="I58" s="2"/>
      <c r="J58" s="2"/>
      <c r="K58" s="2"/>
    </row>
    <row r="59" spans="3:11" ht="15">
      <c r="C59" s="2"/>
      <c r="D59" s="2"/>
      <c r="E59" s="2"/>
      <c r="F59" s="2"/>
      <c r="G59" s="2"/>
      <c r="H59" s="2"/>
      <c r="I59" s="2"/>
      <c r="J59" s="2"/>
      <c r="K59" s="2"/>
    </row>
    <row r="60" spans="3:12" ht="15">
      <c r="C60" s="2"/>
      <c r="D60" s="2"/>
      <c r="E60" s="2"/>
      <c r="F60" s="2"/>
      <c r="G60" s="2"/>
      <c r="H60" s="2"/>
      <c r="I60" s="2"/>
      <c r="J60" s="2"/>
      <c r="K60" s="2"/>
      <c r="L60" s="46"/>
    </row>
    <row r="61" spans="3:12" ht="15">
      <c r="C61" s="2"/>
      <c r="D61" s="2"/>
      <c r="E61" s="2"/>
      <c r="F61" s="2"/>
      <c r="G61" s="2"/>
      <c r="H61" s="2"/>
      <c r="I61" s="2"/>
      <c r="J61" s="2"/>
      <c r="K61" s="2"/>
      <c r="L61" s="2"/>
    </row>
    <row r="62" spans="1:12" ht="15">
      <c r="A62" s="4"/>
      <c r="B62" s="48" t="s">
        <v>49</v>
      </c>
      <c r="C62" s="6"/>
      <c r="D62" s="6"/>
      <c r="E62" s="6"/>
      <c r="F62" s="6"/>
      <c r="G62" s="6"/>
      <c r="H62" s="6"/>
      <c r="I62" s="6"/>
      <c r="J62" s="6"/>
      <c r="K62" s="30" t="s">
        <v>50</v>
      </c>
      <c r="L62" s="30" t="s">
        <v>48</v>
      </c>
    </row>
    <row r="63" spans="2:12" ht="15">
      <c r="B63" s="2"/>
      <c r="C63" s="2"/>
      <c r="D63" s="2"/>
      <c r="E63" s="2"/>
      <c r="F63" s="2"/>
      <c r="G63" s="2"/>
      <c r="H63" s="2"/>
      <c r="I63" s="2"/>
      <c r="J63" s="2"/>
      <c r="K63" s="2"/>
      <c r="L63" s="65" t="s">
        <v>78</v>
      </c>
    </row>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sheetData>
  <sheetProtection password="CC8C" sheet="1" objects="1" scenarios="1"/>
  <mergeCells count="19">
    <mergeCell ref="B16:K21"/>
    <mergeCell ref="B30:C30"/>
    <mergeCell ref="B31:C31"/>
    <mergeCell ref="B33:C33"/>
    <mergeCell ref="B54:C54"/>
    <mergeCell ref="B48:C48"/>
    <mergeCell ref="B50:C50"/>
    <mergeCell ref="B52:C52"/>
    <mergeCell ref="B37:C37"/>
    <mergeCell ref="B43:C43"/>
    <mergeCell ref="B46:C46"/>
    <mergeCell ref="B49:C49"/>
    <mergeCell ref="B47:C47"/>
    <mergeCell ref="B44:C44"/>
    <mergeCell ref="B35:C35"/>
    <mergeCell ref="B26:C26"/>
    <mergeCell ref="B27:C27"/>
    <mergeCell ref="B29:C29"/>
    <mergeCell ref="B32:C32"/>
  </mergeCells>
  <hyperlinks>
    <hyperlink ref="B62" location="'P1'!A1" display="HOME"/>
    <hyperlink ref="K62" location="'P5'!A1" display="&lt;&lt; BACK"/>
    <hyperlink ref="L62" location="'P7'!A1" display="NEXT &gt;&gt;"/>
  </hyperlink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6:L47"/>
  <sheetViews>
    <sheetView showGridLines="0" showRowColHeaders="0" zoomScalePageLayoutView="0" workbookViewId="0" topLeftCell="A19">
      <selection activeCell="L43" sqref="L43"/>
    </sheetView>
  </sheetViews>
  <sheetFormatPr defaultColWidth="0" defaultRowHeight="15" customHeight="1" zeroHeight="1"/>
  <cols>
    <col min="1" max="12" width="9.140625" style="1" customWidth="1"/>
    <col min="13" max="16384" width="9.140625" style="1" hidden="1" customWidth="1"/>
  </cols>
  <sheetData>
    <row r="1" ht="15"/>
    <row r="2" ht="15"/>
    <row r="3" ht="15"/>
    <row r="4" ht="15"/>
    <row r="5" ht="15"/>
    <row r="6" ht="15"/>
    <row r="7" ht="15"/>
    <row r="8" ht="15"/>
    <row r="9" ht="15"/>
    <row r="10" ht="15"/>
    <row r="11" ht="15"/>
    <row r="12" ht="15"/>
    <row r="13" ht="15"/>
    <row r="14" ht="15"/>
    <row r="15" ht="15"/>
    <row r="16" spans="2:11" ht="15" customHeight="1">
      <c r="B16" s="69" t="s">
        <v>75</v>
      </c>
      <c r="C16" s="69"/>
      <c r="D16" s="69"/>
      <c r="E16" s="69"/>
      <c r="F16" s="69"/>
      <c r="G16" s="69"/>
      <c r="H16" s="69"/>
      <c r="I16" s="69"/>
      <c r="J16" s="69"/>
      <c r="K16" s="69"/>
    </row>
    <row r="17" spans="2:11" ht="15">
      <c r="B17" s="69"/>
      <c r="C17" s="69"/>
      <c r="D17" s="69"/>
      <c r="E17" s="69"/>
      <c r="F17" s="69"/>
      <c r="G17" s="69"/>
      <c r="H17" s="69"/>
      <c r="I17" s="69"/>
      <c r="J17" s="69"/>
      <c r="K17" s="69"/>
    </row>
    <row r="18" spans="2:11" ht="15">
      <c r="B18" s="7"/>
      <c r="C18" s="7"/>
      <c r="D18" s="7"/>
      <c r="E18" s="7"/>
      <c r="F18" s="7"/>
      <c r="G18" s="7"/>
      <c r="H18" s="7"/>
      <c r="I18" s="7"/>
      <c r="J18" s="7"/>
      <c r="K18" s="7"/>
    </row>
    <row r="19" spans="2:11" s="49" customFormat="1" ht="15">
      <c r="B19" s="51" t="s">
        <v>51</v>
      </c>
      <c r="C19" s="38"/>
      <c r="D19" s="38"/>
      <c r="E19" s="38"/>
      <c r="F19" s="38"/>
      <c r="G19" s="38"/>
      <c r="H19" s="38"/>
      <c r="I19" s="38"/>
      <c r="J19" s="38"/>
      <c r="K19" s="38"/>
    </row>
    <row r="20" spans="2:11" s="49" customFormat="1" ht="6.75" customHeight="1">
      <c r="B20" s="50"/>
      <c r="C20" s="38"/>
      <c r="D20" s="38"/>
      <c r="E20" s="38"/>
      <c r="F20" s="38"/>
      <c r="G20" s="38"/>
      <c r="H20" s="38"/>
      <c r="I20" s="38"/>
      <c r="J20" s="38"/>
      <c r="K20" s="38"/>
    </row>
    <row r="21" spans="2:11" s="49" customFormat="1" ht="15">
      <c r="B21" s="51" t="s">
        <v>52</v>
      </c>
      <c r="C21" s="38"/>
      <c r="D21" s="38"/>
      <c r="E21" s="38"/>
      <c r="F21" s="38"/>
      <c r="G21" s="38"/>
      <c r="H21" s="38"/>
      <c r="I21" s="38"/>
      <c r="J21" s="38"/>
      <c r="K21" s="38"/>
    </row>
    <row r="22" spans="2:11" s="49" customFormat="1" ht="6.75" customHeight="1">
      <c r="B22" s="50"/>
      <c r="C22" s="38"/>
      <c r="D22" s="38"/>
      <c r="E22" s="38"/>
      <c r="F22" s="38"/>
      <c r="G22" s="38"/>
      <c r="H22" s="38"/>
      <c r="I22" s="38"/>
      <c r="J22" s="38"/>
      <c r="K22" s="38"/>
    </row>
    <row r="23" spans="2:11" s="49" customFormat="1" ht="15">
      <c r="B23" s="93" t="s">
        <v>72</v>
      </c>
      <c r="C23" s="93"/>
      <c r="D23" s="93"/>
      <c r="E23" s="93"/>
      <c r="F23" s="93"/>
      <c r="G23" s="93"/>
      <c r="H23" s="93"/>
      <c r="I23" s="93"/>
      <c r="J23" s="93"/>
      <c r="K23" s="93"/>
    </row>
    <row r="24" spans="2:11" s="49" customFormat="1" ht="15">
      <c r="B24" s="93"/>
      <c r="C24" s="93"/>
      <c r="D24" s="93"/>
      <c r="E24" s="93"/>
      <c r="F24" s="93"/>
      <c r="G24" s="93"/>
      <c r="H24" s="93"/>
      <c r="I24" s="93"/>
      <c r="J24" s="93"/>
      <c r="K24" s="93"/>
    </row>
    <row r="25" spans="2:11" s="49" customFormat="1" ht="15">
      <c r="B25" s="38"/>
      <c r="C25" s="38"/>
      <c r="D25" s="38"/>
      <c r="E25" s="38"/>
      <c r="F25" s="38"/>
      <c r="G25" s="38"/>
      <c r="H25" s="38"/>
      <c r="I25" s="38"/>
      <c r="J25" s="38"/>
      <c r="K25" s="38"/>
    </row>
    <row r="26" spans="2:11" s="49" customFormat="1" ht="15">
      <c r="B26" s="50" t="s">
        <v>73</v>
      </c>
      <c r="C26" s="38"/>
      <c r="D26" s="38"/>
      <c r="E26" s="38"/>
      <c r="F26" s="38"/>
      <c r="G26" s="38"/>
      <c r="H26" s="38"/>
      <c r="I26" s="38"/>
      <c r="J26" s="38"/>
      <c r="K26" s="38"/>
    </row>
    <row r="27" spans="2:11" s="49" customFormat="1" ht="15">
      <c r="B27" s="38"/>
      <c r="C27" s="38"/>
      <c r="D27" s="38"/>
      <c r="E27" s="38"/>
      <c r="F27" s="38"/>
      <c r="G27" s="38"/>
      <c r="H27" s="38"/>
      <c r="I27" s="38"/>
      <c r="J27" s="38"/>
      <c r="K27" s="38"/>
    </row>
    <row r="28" spans="2:11" s="8" customFormat="1" ht="15" customHeight="1">
      <c r="B28" s="93" t="s">
        <v>82</v>
      </c>
      <c r="C28" s="93"/>
      <c r="D28" s="93"/>
      <c r="E28" s="93"/>
      <c r="F28" s="93"/>
      <c r="G28" s="93"/>
      <c r="H28" s="93"/>
      <c r="I28" s="93"/>
      <c r="J28" s="93"/>
      <c r="K28" s="93"/>
    </row>
    <row r="29" spans="2:11" s="8" customFormat="1" ht="15" customHeight="1">
      <c r="B29" s="93"/>
      <c r="C29" s="93"/>
      <c r="D29" s="93"/>
      <c r="E29" s="93"/>
      <c r="F29" s="93"/>
      <c r="G29" s="93"/>
      <c r="H29" s="93"/>
      <c r="I29" s="93"/>
      <c r="J29" s="93"/>
      <c r="K29" s="93"/>
    </row>
    <row r="30" spans="2:11" s="8" customFormat="1" ht="6.75" customHeight="1">
      <c r="B30" s="53"/>
      <c r="C30" s="53"/>
      <c r="D30" s="53"/>
      <c r="E30" s="53"/>
      <c r="F30" s="53"/>
      <c r="G30" s="53"/>
      <c r="H30" s="53"/>
      <c r="I30" s="53"/>
      <c r="J30" s="53"/>
      <c r="K30" s="53"/>
    </row>
    <row r="31" spans="2:11" s="8" customFormat="1" ht="15" customHeight="1">
      <c r="B31" s="93" t="s">
        <v>74</v>
      </c>
      <c r="C31" s="93"/>
      <c r="D31" s="93"/>
      <c r="E31" s="93"/>
      <c r="F31" s="93"/>
      <c r="G31" s="93"/>
      <c r="H31" s="93"/>
      <c r="I31" s="93"/>
      <c r="J31" s="93"/>
      <c r="K31" s="93"/>
    </row>
    <row r="32" spans="2:11" s="8" customFormat="1" ht="15" customHeight="1">
      <c r="B32" s="93"/>
      <c r="C32" s="93"/>
      <c r="D32" s="93"/>
      <c r="E32" s="93"/>
      <c r="F32" s="93"/>
      <c r="G32" s="93"/>
      <c r="H32" s="93"/>
      <c r="I32" s="93"/>
      <c r="J32" s="93"/>
      <c r="K32" s="93"/>
    </row>
    <row r="33" spans="2:11" s="8" customFormat="1" ht="15" customHeight="1">
      <c r="B33" s="93"/>
      <c r="C33" s="93"/>
      <c r="D33" s="93"/>
      <c r="E33" s="93"/>
      <c r="F33" s="93"/>
      <c r="G33" s="93"/>
      <c r="H33" s="93"/>
      <c r="I33" s="93"/>
      <c r="J33" s="93"/>
      <c r="K33" s="93"/>
    </row>
    <row r="34" s="8" customFormat="1" ht="15" customHeight="1"/>
    <row r="35" spans="2:11" s="8" customFormat="1" ht="15" customHeight="1">
      <c r="B35" s="69" t="s">
        <v>70</v>
      </c>
      <c r="C35" s="69"/>
      <c r="D35" s="69"/>
      <c r="E35" s="69"/>
      <c r="F35" s="69"/>
      <c r="G35" s="69"/>
      <c r="H35" s="69"/>
      <c r="I35" s="69"/>
      <c r="J35" s="69"/>
      <c r="K35" s="69"/>
    </row>
    <row r="36" spans="2:11" s="8" customFormat="1" ht="15" customHeight="1">
      <c r="B36" s="69"/>
      <c r="C36" s="69"/>
      <c r="D36" s="69"/>
      <c r="E36" s="69"/>
      <c r="F36" s="69"/>
      <c r="G36" s="69"/>
      <c r="H36" s="69"/>
      <c r="I36" s="69"/>
      <c r="J36" s="69"/>
      <c r="K36" s="69"/>
    </row>
    <row r="37" spans="2:11" ht="15">
      <c r="B37" s="69"/>
      <c r="C37" s="69"/>
      <c r="D37" s="69"/>
      <c r="E37" s="69"/>
      <c r="F37" s="69"/>
      <c r="G37" s="69"/>
      <c r="H37" s="69"/>
      <c r="I37" s="69"/>
      <c r="J37" s="69"/>
      <c r="K37" s="69"/>
    </row>
    <row r="38" spans="2:11" ht="15" customHeight="1">
      <c r="B38" s="69"/>
      <c r="C38" s="69"/>
      <c r="D38" s="69"/>
      <c r="E38" s="69"/>
      <c r="F38" s="69"/>
      <c r="G38" s="69"/>
      <c r="H38" s="69"/>
      <c r="I38" s="69"/>
      <c r="J38" s="69"/>
      <c r="K38" s="69"/>
    </row>
    <row r="39" spans="2:11" ht="15">
      <c r="B39" s="69"/>
      <c r="C39" s="69"/>
      <c r="D39" s="69"/>
      <c r="E39" s="69"/>
      <c r="F39" s="69"/>
      <c r="G39" s="69"/>
      <c r="H39" s="69"/>
      <c r="I39" s="69"/>
      <c r="J39" s="69"/>
      <c r="K39" s="69"/>
    </row>
    <row r="40" spans="2:11" ht="15">
      <c r="B40" s="7"/>
      <c r="C40" s="7"/>
      <c r="D40" s="7"/>
      <c r="E40" s="7"/>
      <c r="F40" s="7"/>
      <c r="G40" s="7"/>
      <c r="H40" s="7"/>
      <c r="I40" s="7"/>
      <c r="J40" s="7"/>
      <c r="K40" s="7"/>
    </row>
    <row r="41" spans="2:11" ht="15">
      <c r="B41" s="8"/>
      <c r="C41" s="10"/>
      <c r="D41" s="8"/>
      <c r="E41" s="7"/>
      <c r="F41" s="7"/>
      <c r="G41" s="7"/>
      <c r="H41" s="7"/>
      <c r="I41" s="7"/>
      <c r="J41" s="7"/>
      <c r="K41" s="7"/>
    </row>
    <row r="42" spans="3:11" ht="15">
      <c r="C42" s="2"/>
      <c r="D42" s="2"/>
      <c r="E42" s="2"/>
      <c r="F42" s="2"/>
      <c r="G42" s="2"/>
      <c r="H42" s="2"/>
      <c r="I42" s="2"/>
      <c r="J42" s="2"/>
      <c r="K42" s="2"/>
    </row>
    <row r="43" spans="1:12" ht="15">
      <c r="A43" s="4"/>
      <c r="B43" s="48" t="s">
        <v>49</v>
      </c>
      <c r="C43" s="6"/>
      <c r="D43" s="6"/>
      <c r="E43" s="6"/>
      <c r="F43" s="6"/>
      <c r="G43" s="6"/>
      <c r="H43" s="6"/>
      <c r="I43" s="6"/>
      <c r="J43" s="6"/>
      <c r="K43" s="30" t="s">
        <v>50</v>
      </c>
      <c r="L43" s="30" t="s">
        <v>48</v>
      </c>
    </row>
    <row r="44" spans="2:12" ht="15">
      <c r="B44" s="2"/>
      <c r="C44" s="2"/>
      <c r="D44" s="2"/>
      <c r="E44" s="2"/>
      <c r="F44" s="2"/>
      <c r="G44" s="2"/>
      <c r="H44" s="2"/>
      <c r="I44" s="2"/>
      <c r="J44" s="2"/>
      <c r="K44" s="2"/>
      <c r="L44" s="65" t="s">
        <v>78</v>
      </c>
    </row>
    <row r="45" spans="2:11" ht="15" hidden="1">
      <c r="B45" s="2"/>
      <c r="C45" s="2"/>
      <c r="D45" s="2"/>
      <c r="E45" s="2"/>
      <c r="F45" s="2"/>
      <c r="G45" s="2"/>
      <c r="H45" s="2"/>
      <c r="I45" s="2"/>
      <c r="J45" s="2"/>
      <c r="K45" s="2"/>
    </row>
    <row r="46" spans="2:11" ht="15" hidden="1">
      <c r="B46" s="2"/>
      <c r="C46" s="2"/>
      <c r="D46" s="2"/>
      <c r="E46" s="2"/>
      <c r="F46" s="2"/>
      <c r="G46" s="2"/>
      <c r="H46" s="2"/>
      <c r="I46" s="2"/>
      <c r="J46" s="2"/>
      <c r="K46" s="2"/>
    </row>
    <row r="47" spans="2:11" ht="15" hidden="1">
      <c r="B47" s="2"/>
      <c r="C47" s="2"/>
      <c r="D47" s="2"/>
      <c r="E47" s="2"/>
      <c r="F47" s="2"/>
      <c r="G47" s="2"/>
      <c r="H47" s="2"/>
      <c r="I47" s="2"/>
      <c r="J47" s="2"/>
      <c r="K47" s="2"/>
    </row>
    <row r="48" ht="15" hidden="1"/>
    <row r="49" ht="15" hidden="1"/>
    <row r="50" ht="15" hidden="1"/>
    <row r="51" ht="15" hidden="1"/>
    <row r="52" ht="15" hidden="1"/>
    <row r="53" ht="15" hidden="1"/>
    <row r="54" ht="15" hidden="1"/>
    <row r="55" ht="15" hidden="1"/>
    <row r="56" ht="15" hidden="1"/>
    <row r="57" ht="15" hidden="1"/>
    <row r="58" ht="15" hidden="1"/>
    <row r="59" ht="15"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sheetData>
  <sheetProtection password="CC8C" sheet="1" objects="1" scenarios="1"/>
  <mergeCells count="5">
    <mergeCell ref="B23:K24"/>
    <mergeCell ref="B16:K17"/>
    <mergeCell ref="B28:K29"/>
    <mergeCell ref="B31:K33"/>
    <mergeCell ref="B35:K39"/>
  </mergeCells>
  <hyperlinks>
    <hyperlink ref="B43" location="'P1'!A1" display="HOME"/>
    <hyperlink ref="K43" location="'P6'!A1" display="&lt;&lt; BACK"/>
    <hyperlink ref="L43" location="'P8'!A1" display="NEXT &gt;&gt;"/>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4:L51"/>
  <sheetViews>
    <sheetView showGridLines="0" showRowColHeaders="0" zoomScalePageLayoutView="0" workbookViewId="0" topLeftCell="A16">
      <selection activeCell="L38" sqref="L38"/>
    </sheetView>
  </sheetViews>
  <sheetFormatPr defaultColWidth="0" defaultRowHeight="15" customHeight="1" zeroHeight="1"/>
  <cols>
    <col min="1" max="12" width="9.140625" style="1" customWidth="1"/>
    <col min="13" max="16384" width="9.140625" style="1" hidden="1" customWidth="1"/>
  </cols>
  <sheetData>
    <row r="1" ht="15"/>
    <row r="2" ht="15"/>
    <row r="3" ht="15"/>
    <row r="4" ht="15"/>
    <row r="5" ht="15"/>
    <row r="6" ht="15"/>
    <row r="7" ht="15"/>
    <row r="8" ht="15"/>
    <row r="9" ht="15"/>
    <row r="10" ht="15"/>
    <row r="11" ht="15"/>
    <row r="12" ht="15"/>
    <row r="13" ht="15"/>
    <row r="14" spans="1:12" ht="15" customHeight="1">
      <c r="A14" s="2"/>
      <c r="B14" s="3"/>
      <c r="C14" s="2"/>
      <c r="D14" s="2"/>
      <c r="E14" s="2"/>
      <c r="F14" s="2"/>
      <c r="G14" s="2"/>
      <c r="H14" s="2"/>
      <c r="I14" s="2"/>
      <c r="J14" s="2"/>
      <c r="K14" s="2"/>
      <c r="L14" s="2"/>
    </row>
    <row r="15" spans="1:12" ht="15">
      <c r="A15" s="2"/>
      <c r="B15" s="2"/>
      <c r="C15" s="2"/>
      <c r="D15" s="2"/>
      <c r="E15" s="2"/>
      <c r="F15" s="2"/>
      <c r="G15" s="2"/>
      <c r="H15" s="2"/>
      <c r="I15" s="2"/>
      <c r="J15" s="2"/>
      <c r="K15" s="2"/>
      <c r="L15" s="2"/>
    </row>
    <row r="16" spans="1:12" ht="15" customHeight="1">
      <c r="A16" s="2"/>
      <c r="B16" s="69" t="s">
        <v>54</v>
      </c>
      <c r="C16" s="69"/>
      <c r="D16" s="69"/>
      <c r="E16" s="69"/>
      <c r="F16" s="69"/>
      <c r="G16" s="69"/>
      <c r="H16" s="69"/>
      <c r="I16" s="69"/>
      <c r="J16" s="69"/>
      <c r="K16" s="69"/>
      <c r="L16" s="2"/>
    </row>
    <row r="17" spans="1:12" ht="15">
      <c r="A17" s="2"/>
      <c r="B17" s="69"/>
      <c r="C17" s="69"/>
      <c r="D17" s="69"/>
      <c r="E17" s="69"/>
      <c r="F17" s="69"/>
      <c r="G17" s="69"/>
      <c r="H17" s="69"/>
      <c r="I17" s="69"/>
      <c r="J17" s="69"/>
      <c r="K17" s="69"/>
      <c r="L17" s="2"/>
    </row>
    <row r="18" spans="1:12" ht="15">
      <c r="A18" s="2"/>
      <c r="B18" s="69"/>
      <c r="C18" s="69"/>
      <c r="D18" s="69"/>
      <c r="E18" s="69"/>
      <c r="F18" s="69"/>
      <c r="G18" s="69"/>
      <c r="H18" s="69"/>
      <c r="I18" s="69"/>
      <c r="J18" s="69"/>
      <c r="K18" s="69"/>
      <c r="L18" s="2"/>
    </row>
    <row r="19" spans="1:12" ht="15">
      <c r="A19" s="2"/>
      <c r="B19" s="69"/>
      <c r="C19" s="69"/>
      <c r="D19" s="69"/>
      <c r="E19" s="69"/>
      <c r="F19" s="69"/>
      <c r="G19" s="69"/>
      <c r="H19" s="69"/>
      <c r="I19" s="69"/>
      <c r="J19" s="69"/>
      <c r="K19" s="69"/>
      <c r="L19" s="2"/>
    </row>
    <row r="20" spans="1:12" ht="15">
      <c r="A20" s="2"/>
      <c r="B20" s="69"/>
      <c r="C20" s="69"/>
      <c r="D20" s="69"/>
      <c r="E20" s="69"/>
      <c r="F20" s="69"/>
      <c r="G20" s="69"/>
      <c r="H20" s="69"/>
      <c r="I20" s="69"/>
      <c r="J20" s="69"/>
      <c r="K20" s="69"/>
      <c r="L20" s="2"/>
    </row>
    <row r="21" spans="1:12" ht="15" customHeight="1">
      <c r="A21" s="2"/>
      <c r="B21" s="7"/>
      <c r="C21" s="7"/>
      <c r="D21" s="7"/>
      <c r="E21" s="7"/>
      <c r="F21" s="7"/>
      <c r="G21" s="7"/>
      <c r="H21" s="7"/>
      <c r="I21" s="7"/>
      <c r="J21" s="7"/>
      <c r="K21" s="7"/>
      <c r="L21" s="2"/>
    </row>
    <row r="22" spans="1:12" ht="15">
      <c r="A22" s="2"/>
      <c r="B22" s="69" t="s">
        <v>77</v>
      </c>
      <c r="C22" s="69"/>
      <c r="D22" s="69"/>
      <c r="E22" s="69"/>
      <c r="F22" s="69"/>
      <c r="G22" s="69"/>
      <c r="H22" s="69"/>
      <c r="I22" s="69"/>
      <c r="J22" s="69"/>
      <c r="K22" s="69"/>
      <c r="L22" s="2"/>
    </row>
    <row r="23" spans="1:12" ht="15">
      <c r="A23" s="2"/>
      <c r="B23" s="69"/>
      <c r="C23" s="69"/>
      <c r="D23" s="69"/>
      <c r="E23" s="69"/>
      <c r="F23" s="69"/>
      <c r="G23" s="69"/>
      <c r="H23" s="69"/>
      <c r="I23" s="69"/>
      <c r="J23" s="69"/>
      <c r="K23" s="69"/>
      <c r="L23" s="2"/>
    </row>
    <row r="24" spans="1:12" ht="15">
      <c r="A24" s="2"/>
      <c r="B24" s="69"/>
      <c r="C24" s="69"/>
      <c r="D24" s="69"/>
      <c r="E24" s="69"/>
      <c r="F24" s="69"/>
      <c r="G24" s="69"/>
      <c r="H24" s="69"/>
      <c r="I24" s="69"/>
      <c r="J24" s="69"/>
      <c r="K24" s="69"/>
      <c r="L24" s="2"/>
    </row>
    <row r="25" spans="1:12" ht="15.75" thickBot="1">
      <c r="A25" s="2"/>
      <c r="B25" s="47"/>
      <c r="C25" s="47"/>
      <c r="D25" s="47"/>
      <c r="E25" s="47"/>
      <c r="F25" s="47"/>
      <c r="G25" s="47"/>
      <c r="H25" s="47"/>
      <c r="I25" s="47"/>
      <c r="J25" s="47"/>
      <c r="K25" s="47"/>
      <c r="L25" s="2"/>
    </row>
    <row r="26" spans="1:12" ht="15">
      <c r="A26" s="2"/>
      <c r="B26" s="2" t="s">
        <v>31</v>
      </c>
      <c r="C26" s="47"/>
      <c r="D26" s="47"/>
      <c r="E26" s="47"/>
      <c r="F26" s="47"/>
      <c r="G26" s="77"/>
      <c r="H26" s="78"/>
      <c r="I26" s="78"/>
      <c r="J26" s="78"/>
      <c r="K26" s="79"/>
      <c r="L26" s="2"/>
    </row>
    <row r="27" spans="1:12" ht="15.75" thickBot="1">
      <c r="A27" s="2"/>
      <c r="B27" s="47"/>
      <c r="C27" s="47"/>
      <c r="D27" s="47"/>
      <c r="E27" s="47"/>
      <c r="F27" s="47"/>
      <c r="G27" s="80"/>
      <c r="H27" s="81"/>
      <c r="I27" s="81"/>
      <c r="J27" s="81"/>
      <c r="K27" s="82"/>
      <c r="L27" s="2"/>
    </row>
    <row r="28" spans="1:12" ht="15">
      <c r="A28" s="2"/>
      <c r="B28" s="94">
        <f>IF($G$26="","",IF($G$26="Mo should keep £100 in his current account and transfer the rest","Correct","incorrect")&amp;".  By keeping £100 in his current account, Mo protects himself from going overdrawn and incurring bank charges.  By transferring the rest, he maximises the amount of interest he can earn.")</f>
      </c>
      <c r="C28" s="94"/>
      <c r="D28" s="94"/>
      <c r="E28" s="94"/>
      <c r="F28" s="94"/>
      <c r="G28" s="94"/>
      <c r="H28" s="94"/>
      <c r="I28" s="94"/>
      <c r="J28" s="94"/>
      <c r="K28" s="94"/>
      <c r="L28" s="2"/>
    </row>
    <row r="29" spans="1:12" ht="15.75" thickBot="1">
      <c r="A29" s="2"/>
      <c r="B29" s="94"/>
      <c r="C29" s="94"/>
      <c r="D29" s="94"/>
      <c r="E29" s="94"/>
      <c r="F29" s="94"/>
      <c r="G29" s="94"/>
      <c r="H29" s="94"/>
      <c r="I29" s="94"/>
      <c r="J29" s="94"/>
      <c r="K29" s="94"/>
      <c r="L29" s="2"/>
    </row>
    <row r="30" spans="1:12" ht="15.75" thickBot="1">
      <c r="A30" s="2"/>
      <c r="B30" s="2" t="s">
        <v>76</v>
      </c>
      <c r="C30" s="2"/>
      <c r="D30" s="2"/>
      <c r="E30" s="2"/>
      <c r="F30" s="2"/>
      <c r="G30" s="32"/>
      <c r="H30" s="32"/>
      <c r="I30" s="32"/>
      <c r="J30" s="32"/>
      <c r="K30" s="35"/>
      <c r="L30" s="2"/>
    </row>
    <row r="31" spans="1:12" ht="15">
      <c r="A31" s="2"/>
      <c r="B31" s="76">
        <f>IF($K$30="","",IF($K$30=300,"Correct","Incorrect")&amp;".  He will be able to put £100 into his savings account in month 1 after keeping £100 in his current account for emergencies and a further £200 in month 2.")</f>
      </c>
      <c r="C31" s="76"/>
      <c r="D31" s="76"/>
      <c r="E31" s="76"/>
      <c r="F31" s="76"/>
      <c r="G31" s="76"/>
      <c r="H31" s="76"/>
      <c r="I31" s="76"/>
      <c r="J31" s="76"/>
      <c r="K31" s="76"/>
      <c r="L31" s="2"/>
    </row>
    <row r="32" spans="1:12" ht="15.75" thickBot="1">
      <c r="A32" s="2"/>
      <c r="B32" s="76"/>
      <c r="C32" s="76"/>
      <c r="D32" s="76"/>
      <c r="E32" s="76"/>
      <c r="F32" s="76"/>
      <c r="G32" s="76"/>
      <c r="H32" s="76"/>
      <c r="I32" s="76"/>
      <c r="J32" s="76"/>
      <c r="K32" s="76"/>
      <c r="L32" s="2"/>
    </row>
    <row r="33" spans="1:12" ht="15.75" thickBot="1">
      <c r="A33" s="2"/>
      <c r="B33" s="2" t="s">
        <v>53</v>
      </c>
      <c r="C33" s="2"/>
      <c r="D33" s="2"/>
      <c r="E33" s="2"/>
      <c r="F33" s="2"/>
      <c r="G33" s="2"/>
      <c r="H33" s="2"/>
      <c r="I33" s="2"/>
      <c r="J33" s="2"/>
      <c r="K33" s="35"/>
      <c r="L33" s="2"/>
    </row>
    <row r="34" spans="1:12" ht="15">
      <c r="A34" s="2"/>
      <c r="B34" s="76">
        <f>IF($K$33="","",IF($K$33=11,"Correct","Incorrect")&amp;".  Mo will receive £1 from the £100 he left in his current account (1% interest) and £10 from the £100 he put in his savings account (10% interest).")</f>
      </c>
      <c r="C34" s="76"/>
      <c r="D34" s="76"/>
      <c r="E34" s="76"/>
      <c r="F34" s="76"/>
      <c r="G34" s="76"/>
      <c r="H34" s="76"/>
      <c r="I34" s="76"/>
      <c r="J34" s="76"/>
      <c r="K34" s="76"/>
      <c r="L34" s="2"/>
    </row>
    <row r="35" spans="1:12" ht="15">
      <c r="A35" s="2"/>
      <c r="B35" s="76"/>
      <c r="C35" s="76"/>
      <c r="D35" s="76"/>
      <c r="E35" s="76"/>
      <c r="F35" s="76"/>
      <c r="G35" s="76"/>
      <c r="H35" s="76"/>
      <c r="I35" s="76"/>
      <c r="J35" s="76"/>
      <c r="K35" s="76"/>
      <c r="L35" s="2"/>
    </row>
    <row r="36" spans="1:12" ht="15">
      <c r="A36" s="2"/>
      <c r="B36" s="2"/>
      <c r="C36" s="2"/>
      <c r="D36" s="2"/>
      <c r="E36" s="2"/>
      <c r="F36" s="2"/>
      <c r="G36" s="2"/>
      <c r="H36" s="2"/>
      <c r="I36" s="2"/>
      <c r="J36" s="2"/>
      <c r="K36" s="2"/>
      <c r="L36" s="2"/>
    </row>
    <row r="37" spans="1:12" ht="15">
      <c r="A37" s="2"/>
      <c r="B37" s="2"/>
      <c r="C37" s="2"/>
      <c r="D37" s="2"/>
      <c r="E37" s="2"/>
      <c r="F37" s="2"/>
      <c r="G37" s="2"/>
      <c r="H37" s="2"/>
      <c r="I37" s="2"/>
      <c r="J37" s="2"/>
      <c r="K37" s="2"/>
      <c r="L37" s="2"/>
    </row>
    <row r="38" spans="1:12" ht="15">
      <c r="A38" s="4"/>
      <c r="B38" s="48" t="s">
        <v>49</v>
      </c>
      <c r="C38" s="6"/>
      <c r="D38" s="6"/>
      <c r="E38" s="61"/>
      <c r="F38" s="61"/>
      <c r="G38" s="61"/>
      <c r="H38" s="61"/>
      <c r="I38" s="6"/>
      <c r="J38" s="6"/>
      <c r="K38" s="30" t="s">
        <v>50</v>
      </c>
      <c r="L38" s="30" t="s">
        <v>48</v>
      </c>
    </row>
    <row r="39" spans="1:12" ht="15">
      <c r="A39" s="62"/>
      <c r="C39" s="64"/>
      <c r="D39" s="64"/>
      <c r="E39" s="64"/>
      <c r="F39" s="64"/>
      <c r="G39" s="64"/>
      <c r="H39" s="64"/>
      <c r="I39" s="64"/>
      <c r="J39" s="64"/>
      <c r="K39" s="63"/>
      <c r="L39" s="66" t="s">
        <v>78</v>
      </c>
    </row>
    <row r="40" spans="3:11" ht="15" hidden="1">
      <c r="C40" s="2"/>
      <c r="D40" s="2"/>
      <c r="E40" s="2"/>
      <c r="F40" s="2"/>
      <c r="G40" s="2"/>
      <c r="H40" s="2"/>
      <c r="I40" s="2"/>
      <c r="J40" s="2"/>
      <c r="K40" s="2"/>
    </row>
    <row r="41" spans="3:11" ht="10.5" customHeight="1" hidden="1">
      <c r="C41" s="2"/>
      <c r="D41" s="2"/>
      <c r="E41" s="2"/>
      <c r="F41" s="2"/>
      <c r="G41" s="2"/>
      <c r="H41" s="2"/>
      <c r="I41" s="2"/>
      <c r="J41" s="2"/>
      <c r="K41" s="2"/>
    </row>
    <row r="42" spans="3:11" ht="15" hidden="1">
      <c r="C42" s="2"/>
      <c r="D42" s="2"/>
      <c r="E42" s="2"/>
      <c r="F42" s="2"/>
      <c r="G42" s="2"/>
      <c r="H42" s="2"/>
      <c r="I42" s="2"/>
      <c r="J42" s="2"/>
      <c r="K42" s="2"/>
    </row>
    <row r="43" spans="3:11" ht="15" hidden="1">
      <c r="C43" s="2"/>
      <c r="D43" s="2"/>
      <c r="E43" s="2"/>
      <c r="F43" s="2"/>
      <c r="G43" s="2"/>
      <c r="H43" s="2"/>
      <c r="I43" s="2"/>
      <c r="J43" s="2"/>
      <c r="K43" s="2"/>
    </row>
    <row r="44" spans="3:11" ht="15" hidden="1">
      <c r="C44" s="2"/>
      <c r="D44" s="2"/>
      <c r="E44" s="2"/>
      <c r="F44" s="2"/>
      <c r="G44" s="2"/>
      <c r="H44" s="2"/>
      <c r="I44" s="2"/>
      <c r="J44" s="2"/>
      <c r="K44" s="2"/>
    </row>
    <row r="45" spans="3:11" ht="15" hidden="1">
      <c r="C45" s="2"/>
      <c r="D45" s="2"/>
      <c r="E45" s="2"/>
      <c r="F45" s="2"/>
      <c r="G45" s="2"/>
      <c r="H45" s="2"/>
      <c r="I45" s="2"/>
      <c r="J45" s="2"/>
      <c r="K45" s="2"/>
    </row>
    <row r="46" spans="3:11" ht="15" hidden="1">
      <c r="C46" s="2"/>
      <c r="D46" s="2"/>
      <c r="E46" s="2"/>
      <c r="F46" s="2"/>
      <c r="G46" s="2"/>
      <c r="H46" s="2"/>
      <c r="I46" s="2"/>
      <c r="J46" s="2"/>
      <c r="K46" s="2"/>
    </row>
    <row r="47" spans="3:11" ht="15" hidden="1">
      <c r="C47" s="2"/>
      <c r="D47" s="2"/>
      <c r="E47" s="2"/>
      <c r="F47" s="2"/>
      <c r="G47" s="2"/>
      <c r="H47" s="2"/>
      <c r="I47" s="2"/>
      <c r="J47" s="2"/>
      <c r="K47" s="2"/>
    </row>
    <row r="48" spans="2:11" ht="15" hidden="1">
      <c r="B48" s="2"/>
      <c r="C48" s="2"/>
      <c r="D48" s="2"/>
      <c r="E48" s="2"/>
      <c r="F48" s="2"/>
      <c r="G48" s="2"/>
      <c r="H48" s="2"/>
      <c r="I48" s="2"/>
      <c r="J48" s="2"/>
      <c r="K48" s="2"/>
    </row>
    <row r="49" spans="2:11" ht="15" hidden="1">
      <c r="B49" s="2"/>
      <c r="C49" s="2"/>
      <c r="D49" s="2"/>
      <c r="E49" s="2"/>
      <c r="F49" s="2"/>
      <c r="G49" s="2"/>
      <c r="H49" s="2"/>
      <c r="I49" s="2"/>
      <c r="J49" s="2"/>
      <c r="K49" s="2"/>
    </row>
    <row r="50" spans="2:11" ht="15" hidden="1">
      <c r="B50" s="2"/>
      <c r="C50" s="2"/>
      <c r="D50" s="2"/>
      <c r="E50" s="2"/>
      <c r="F50" s="2"/>
      <c r="G50" s="2"/>
      <c r="H50" s="2"/>
      <c r="I50" s="2"/>
      <c r="J50" s="2"/>
      <c r="K50" s="2"/>
    </row>
    <row r="51" spans="2:11" ht="15" hidden="1">
      <c r="B51" s="2"/>
      <c r="C51" s="2"/>
      <c r="D51" s="2"/>
      <c r="E51" s="2"/>
      <c r="F51" s="2"/>
      <c r="G51" s="2"/>
      <c r="H51" s="2"/>
      <c r="I51" s="2"/>
      <c r="J51" s="2"/>
      <c r="K51" s="2"/>
    </row>
    <row r="52" ht="15" hidden="1"/>
    <row r="53" ht="15"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sheetData>
  <sheetProtection password="CC8C" sheet="1" objects="1" scenarios="1"/>
  <mergeCells count="6">
    <mergeCell ref="G26:K27"/>
    <mergeCell ref="B34:K35"/>
    <mergeCell ref="B31:K32"/>
    <mergeCell ref="B28:K29"/>
    <mergeCell ref="B16:K20"/>
    <mergeCell ref="B22:K24"/>
  </mergeCells>
  <dataValidations count="3">
    <dataValidation type="list" allowBlank="1" showInputMessage="1" showErrorMessage="1" promptTitle="Input" prompt="Please select from the drop down list." errorTitle="Input Error" error="Please select from the drop down list." sqref="K30">
      <formula1>"£400, £300, £200, £100, £0"</formula1>
    </dataValidation>
    <dataValidation type="list" allowBlank="1" showInputMessage="1" showErrorMessage="1" promptTitle="Input" prompt="Please select from the drop down list." errorTitle="Input Error" error="Please select from the drop down list." sqref="K33">
      <formula1>"£100, £20, £11, £5, £0"</formula1>
    </dataValidation>
    <dataValidation type="list" allowBlank="1" showInputMessage="1" showErrorMessage="1" promptTitle="Input" prompt="Please select from the drop down list." errorTitle="Input error" error="Please select from the drop down list." sqref="G26:K27">
      <formula1>"Mo should put all his spare money in his current account, Mo should put all his spare money in his savings account, Mo should keep £100 in his current account and transfer the rest"</formula1>
    </dataValidation>
  </dataValidations>
  <hyperlinks>
    <hyperlink ref="B38" location="'P1'!A1" display="HOME"/>
    <hyperlink ref="K38" location="'P7'!A1" display="&lt;&lt; BACK"/>
    <hyperlink ref="L38" location="'P9'!A1" display="NEXT &gt;&gt;"/>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4:M82"/>
  <sheetViews>
    <sheetView showGridLines="0" showRowColHeaders="0" zoomScalePageLayoutView="0" workbookViewId="0" topLeftCell="A55">
      <selection activeCell="B81" sqref="B81"/>
    </sheetView>
  </sheetViews>
  <sheetFormatPr defaultColWidth="0" defaultRowHeight="15" customHeight="1" zeroHeight="1"/>
  <cols>
    <col min="1" max="12" width="9.140625" style="1" customWidth="1"/>
    <col min="13" max="16384" width="9.140625" style="1" hidden="1" customWidth="1"/>
  </cols>
  <sheetData>
    <row r="1" ht="15"/>
    <row r="2" ht="15"/>
    <row r="3" ht="15"/>
    <row r="4" ht="15"/>
    <row r="5" ht="15"/>
    <row r="6" ht="15"/>
    <row r="7" ht="15"/>
    <row r="8" ht="15"/>
    <row r="9" ht="15"/>
    <row r="10" ht="15"/>
    <row r="11" ht="15"/>
    <row r="12" ht="15"/>
    <row r="13" ht="15"/>
    <row r="14" ht="15">
      <c r="B14" s="36"/>
    </row>
    <row r="15" ht="15">
      <c r="B15" s="2"/>
    </row>
    <row r="16" spans="2:11" ht="15" customHeight="1">
      <c r="B16" s="97" t="s">
        <v>55</v>
      </c>
      <c r="C16" s="97"/>
      <c r="D16" s="97"/>
      <c r="E16" s="97"/>
      <c r="F16" s="97"/>
      <c r="G16" s="97"/>
      <c r="H16" s="97"/>
      <c r="I16" s="97"/>
      <c r="J16" s="97"/>
      <c r="K16" s="97"/>
    </row>
    <row r="17" spans="2:11" ht="15" customHeight="1">
      <c r="B17" s="97"/>
      <c r="C17" s="97"/>
      <c r="D17" s="97"/>
      <c r="E17" s="97"/>
      <c r="F17" s="97"/>
      <c r="G17" s="97"/>
      <c r="H17" s="97"/>
      <c r="I17" s="97"/>
      <c r="J17" s="97"/>
      <c r="K17" s="97"/>
    </row>
    <row r="18" spans="2:11" ht="7.5" customHeight="1">
      <c r="B18" s="8"/>
      <c r="C18" s="8"/>
      <c r="D18" s="8"/>
      <c r="E18" s="8"/>
      <c r="F18" s="8"/>
      <c r="G18" s="8"/>
      <c r="H18" s="8"/>
      <c r="I18" s="8"/>
      <c r="J18" s="8"/>
      <c r="K18" s="8"/>
    </row>
    <row r="19" spans="2:11" ht="15">
      <c r="B19" s="52" t="str">
        <f>"  - He kept everything in his current account"</f>
        <v>  - He kept everything in his current account</v>
      </c>
      <c r="C19" s="8"/>
      <c r="D19" s="8"/>
      <c r="E19" s="8"/>
      <c r="F19" s="8"/>
      <c r="G19" s="8"/>
      <c r="H19" s="8"/>
      <c r="I19" s="8"/>
      <c r="J19" s="8"/>
      <c r="K19" s="8"/>
    </row>
    <row r="20" spans="2:11" ht="15">
      <c r="B20" s="52" t="str">
        <f>"  - He transferred everything to his savings account"</f>
        <v>  - He transferred everything to his savings account</v>
      </c>
      <c r="C20" s="8"/>
      <c r="D20" s="8"/>
      <c r="E20" s="8"/>
      <c r="F20" s="8"/>
      <c r="G20" s="8"/>
      <c r="H20" s="8"/>
      <c r="I20" s="8"/>
      <c r="J20" s="8"/>
      <c r="K20" s="8"/>
    </row>
    <row r="21" spans="2:11" ht="15">
      <c r="B21" s="52" t="str">
        <f>"  - He kept £100 in his current account and transferred everything else"</f>
        <v>  - He kept £100 in his current account and transferred everything else</v>
      </c>
      <c r="C21" s="8"/>
      <c r="D21" s="8"/>
      <c r="E21" s="8"/>
      <c r="F21" s="8"/>
      <c r="G21" s="8"/>
      <c r="H21" s="8"/>
      <c r="I21" s="8"/>
      <c r="J21" s="8"/>
      <c r="K21" s="8"/>
    </row>
    <row r="22" spans="2:11" ht="15">
      <c r="B22" s="52"/>
      <c r="C22" s="8"/>
      <c r="D22" s="8"/>
      <c r="E22" s="8"/>
      <c r="F22" s="8"/>
      <c r="G22" s="8"/>
      <c r="H22" s="8"/>
      <c r="I22" s="8"/>
      <c r="J22" s="8"/>
      <c r="K22" s="8"/>
    </row>
    <row r="23" spans="2:11" ht="15">
      <c r="B23" s="69" t="s">
        <v>69</v>
      </c>
      <c r="C23" s="69"/>
      <c r="D23" s="69"/>
      <c r="E23" s="69"/>
      <c r="F23" s="69"/>
      <c r="G23" s="69"/>
      <c r="H23" s="69"/>
      <c r="I23" s="69"/>
      <c r="J23" s="69"/>
      <c r="K23" s="69"/>
    </row>
    <row r="24" spans="2:11" ht="15">
      <c r="B24" s="69"/>
      <c r="C24" s="69"/>
      <c r="D24" s="69"/>
      <c r="E24" s="69"/>
      <c r="F24" s="69"/>
      <c r="G24" s="69"/>
      <c r="H24" s="69"/>
      <c r="I24" s="69"/>
      <c r="J24" s="69"/>
      <c r="K24" s="69"/>
    </row>
    <row r="25" spans="2:11" ht="15">
      <c r="B25" s="69"/>
      <c r="C25" s="69"/>
      <c r="D25" s="69"/>
      <c r="E25" s="69"/>
      <c r="F25" s="69"/>
      <c r="G25" s="69"/>
      <c r="H25" s="69"/>
      <c r="I25" s="69"/>
      <c r="J25" s="69"/>
      <c r="K25" s="69"/>
    </row>
    <row r="26" spans="2:11" ht="15">
      <c r="B26" s="8"/>
      <c r="C26" s="8"/>
      <c r="D26" s="8"/>
      <c r="E26" s="8"/>
      <c r="F26" s="8"/>
      <c r="G26" s="8"/>
      <c r="H26" s="8"/>
      <c r="I26" s="8"/>
      <c r="J26" s="8"/>
      <c r="K26" s="8"/>
    </row>
    <row r="27" spans="2:11" ht="15">
      <c r="B27" s="9"/>
      <c r="C27" s="9"/>
      <c r="D27" s="9"/>
      <c r="E27" s="9"/>
      <c r="F27" s="9"/>
      <c r="G27" s="9"/>
      <c r="H27" s="9"/>
      <c r="I27" s="9"/>
      <c r="J27" s="9"/>
      <c r="K27" s="9"/>
    </row>
    <row r="28" spans="2:11" ht="15">
      <c r="B28" s="27"/>
      <c r="C28" s="27"/>
      <c r="D28" s="27"/>
      <c r="E28" s="27"/>
      <c r="F28" s="27"/>
      <c r="G28" s="27"/>
      <c r="H28" s="27"/>
      <c r="I28" s="27"/>
      <c r="J28" s="27"/>
      <c r="K28" s="27"/>
    </row>
    <row r="29" spans="2:11" ht="6.75" customHeight="1" thickBot="1">
      <c r="B29" s="9"/>
      <c r="C29" s="9"/>
      <c r="D29" s="9"/>
      <c r="E29" s="9"/>
      <c r="F29" s="9"/>
      <c r="G29" s="9"/>
      <c r="H29" s="9"/>
      <c r="I29" s="9"/>
      <c r="J29" s="9"/>
      <c r="K29" s="9"/>
    </row>
    <row r="30" spans="2:13" ht="15.75" thickBot="1">
      <c r="B30" s="43"/>
      <c r="C30" s="44"/>
      <c r="D30" s="22" t="s">
        <v>1</v>
      </c>
      <c r="E30" s="22" t="s">
        <v>2</v>
      </c>
      <c r="F30" s="22" t="s">
        <v>3</v>
      </c>
      <c r="G30" s="22" t="s">
        <v>4</v>
      </c>
      <c r="H30" s="22" t="s">
        <v>5</v>
      </c>
      <c r="I30" s="22" t="s">
        <v>6</v>
      </c>
      <c r="J30" s="44"/>
      <c r="M30" s="7"/>
    </row>
    <row r="31" spans="2:10" ht="6" customHeight="1">
      <c r="B31" s="41"/>
      <c r="C31" s="41"/>
      <c r="D31" s="42"/>
      <c r="E31" s="42"/>
      <c r="F31" s="42"/>
      <c r="G31" s="42"/>
      <c r="H31" s="42"/>
      <c r="I31" s="42"/>
      <c r="J31" s="42"/>
    </row>
    <row r="32" spans="2:10" ht="15.75" thickBot="1">
      <c r="B32" s="88" t="s">
        <v>56</v>
      </c>
      <c r="C32" s="89"/>
      <c r="D32" s="89"/>
      <c r="E32" s="89"/>
      <c r="F32" s="89"/>
      <c r="G32" s="89"/>
      <c r="H32" s="89"/>
      <c r="I32" s="89"/>
      <c r="J32" s="42"/>
    </row>
    <row r="33" spans="2:10" ht="15.75" thickBot="1">
      <c r="B33" s="90" t="s">
        <v>58</v>
      </c>
      <c r="C33" s="91"/>
      <c r="D33" s="54">
        <v>0</v>
      </c>
      <c r="E33" s="54">
        <f>(D38)</f>
        <v>151.5</v>
      </c>
      <c r="F33" s="54">
        <f>(E38)</f>
        <v>355.015</v>
      </c>
      <c r="G33" s="54">
        <f>(F38)</f>
        <v>560.56515</v>
      </c>
      <c r="H33" s="54">
        <f>(G38)</f>
        <v>768.1708015</v>
      </c>
      <c r="I33" s="54">
        <f>(H38)</f>
        <v>977.8525095150001</v>
      </c>
      <c r="J33" s="42"/>
    </row>
    <row r="34" spans="2:10" ht="15.75" thickBot="1">
      <c r="B34" s="90" t="s">
        <v>43</v>
      </c>
      <c r="C34" s="92"/>
      <c r="D34" s="56">
        <v>150</v>
      </c>
      <c r="E34" s="56">
        <v>200</v>
      </c>
      <c r="F34" s="56">
        <v>200</v>
      </c>
      <c r="G34" s="56">
        <v>200</v>
      </c>
      <c r="H34" s="56">
        <v>200</v>
      </c>
      <c r="I34" s="56">
        <v>200</v>
      </c>
      <c r="J34" s="42"/>
    </row>
    <row r="35" spans="2:10" ht="15.75" thickBot="1">
      <c r="B35" s="90" t="s">
        <v>61</v>
      </c>
      <c r="C35" s="92"/>
      <c r="D35" s="54">
        <v>0</v>
      </c>
      <c r="E35" s="54">
        <v>0</v>
      </c>
      <c r="F35" s="54">
        <v>0</v>
      </c>
      <c r="G35" s="54">
        <v>0</v>
      </c>
      <c r="H35" s="54">
        <v>0</v>
      </c>
      <c r="I35" s="54">
        <v>0</v>
      </c>
      <c r="J35" s="42"/>
    </row>
    <row r="36" spans="2:10" ht="15.75" thickBot="1">
      <c r="B36" s="90" t="s">
        <v>62</v>
      </c>
      <c r="C36" s="92"/>
      <c r="D36" s="56">
        <f aca="true" t="shared" si="0" ref="D36:I36">SUM(D33:D35)</f>
        <v>150</v>
      </c>
      <c r="E36" s="56">
        <f t="shared" si="0"/>
        <v>351.5</v>
      </c>
      <c r="F36" s="56">
        <f t="shared" si="0"/>
        <v>555.015</v>
      </c>
      <c r="G36" s="56">
        <f t="shared" si="0"/>
        <v>760.56515</v>
      </c>
      <c r="H36" s="56">
        <f t="shared" si="0"/>
        <v>968.1708015</v>
      </c>
      <c r="I36" s="56">
        <f t="shared" si="0"/>
        <v>1177.852509515</v>
      </c>
      <c r="J36" s="42"/>
    </row>
    <row r="37" spans="2:10" ht="15.75" thickBot="1">
      <c r="B37" s="90" t="s">
        <v>59</v>
      </c>
      <c r="C37" s="91"/>
      <c r="D37" s="54">
        <f aca="true" t="shared" si="1" ref="D37:I37">(D36*0.01)</f>
        <v>1.5</v>
      </c>
      <c r="E37" s="54">
        <f t="shared" si="1"/>
        <v>3.515</v>
      </c>
      <c r="F37" s="54">
        <f t="shared" si="1"/>
        <v>5.55015</v>
      </c>
      <c r="G37" s="54">
        <f t="shared" si="1"/>
        <v>7.6056515000000005</v>
      </c>
      <c r="H37" s="54">
        <f t="shared" si="1"/>
        <v>9.681708015</v>
      </c>
      <c r="I37" s="54">
        <f t="shared" si="1"/>
        <v>11.77852509515</v>
      </c>
      <c r="J37" s="42"/>
    </row>
    <row r="38" spans="2:10" ht="15.75" thickBot="1">
      <c r="B38" s="90" t="s">
        <v>60</v>
      </c>
      <c r="C38" s="91"/>
      <c r="D38" s="54">
        <f aca="true" t="shared" si="2" ref="D38:I38">D37+D36+D35</f>
        <v>151.5</v>
      </c>
      <c r="E38" s="54">
        <f t="shared" si="2"/>
        <v>355.015</v>
      </c>
      <c r="F38" s="54">
        <f t="shared" si="2"/>
        <v>560.56515</v>
      </c>
      <c r="G38" s="54">
        <f t="shared" si="2"/>
        <v>768.1708015</v>
      </c>
      <c r="H38" s="54">
        <f t="shared" si="2"/>
        <v>977.8525095150001</v>
      </c>
      <c r="I38" s="59">
        <f t="shared" si="2"/>
        <v>1189.63103461015</v>
      </c>
      <c r="J38" s="42"/>
    </row>
    <row r="39" spans="2:10" ht="15">
      <c r="B39" s="41"/>
      <c r="C39" s="41"/>
      <c r="D39" s="42"/>
      <c r="E39" s="42"/>
      <c r="F39" s="42"/>
      <c r="G39" s="42"/>
      <c r="H39" s="42"/>
      <c r="I39" s="42"/>
      <c r="J39" s="42"/>
    </row>
    <row r="40" spans="3:10" ht="15">
      <c r="C40" s="2"/>
      <c r="D40" s="2"/>
      <c r="E40" s="2"/>
      <c r="F40" s="2"/>
      <c r="G40" s="2"/>
      <c r="H40" s="2"/>
      <c r="I40" s="2"/>
      <c r="J40" s="2"/>
    </row>
    <row r="41" spans="2:10" ht="15">
      <c r="B41" s="27"/>
      <c r="C41" s="27"/>
      <c r="D41" s="27"/>
      <c r="E41" s="27"/>
      <c r="F41" s="27"/>
      <c r="G41" s="27"/>
      <c r="H41" s="27"/>
      <c r="I41" s="27"/>
      <c r="J41" s="2"/>
    </row>
    <row r="42" spans="2:10" ht="6.75" customHeight="1" thickBot="1">
      <c r="B42" s="9"/>
      <c r="C42" s="9"/>
      <c r="D42" s="9"/>
      <c r="E42" s="9"/>
      <c r="F42" s="9"/>
      <c r="G42" s="9"/>
      <c r="H42" s="9"/>
      <c r="I42" s="9"/>
      <c r="J42" s="2"/>
    </row>
    <row r="43" spans="2:13" ht="15.75" thickBot="1">
      <c r="B43" s="43"/>
      <c r="C43" s="44"/>
      <c r="D43" s="22" t="s">
        <v>1</v>
      </c>
      <c r="E43" s="22" t="s">
        <v>2</v>
      </c>
      <c r="F43" s="22" t="s">
        <v>3</v>
      </c>
      <c r="G43" s="22" t="s">
        <v>4</v>
      </c>
      <c r="H43" s="22" t="s">
        <v>5</v>
      </c>
      <c r="I43" s="22" t="s">
        <v>6</v>
      </c>
      <c r="J43" s="44"/>
      <c r="M43" s="7"/>
    </row>
    <row r="44" spans="2:10" ht="6" customHeight="1">
      <c r="B44" s="41"/>
      <c r="C44" s="41"/>
      <c r="D44" s="42"/>
      <c r="E44" s="42"/>
      <c r="F44" s="42"/>
      <c r="G44" s="42"/>
      <c r="H44" s="42"/>
      <c r="I44" s="42"/>
      <c r="J44" s="42"/>
    </row>
    <row r="45" spans="2:10" ht="15.75" thickBot="1">
      <c r="B45" s="88" t="s">
        <v>57</v>
      </c>
      <c r="C45" s="89"/>
      <c r="D45" s="89"/>
      <c r="E45" s="89"/>
      <c r="F45" s="89"/>
      <c r="G45" s="89"/>
      <c r="H45" s="89"/>
      <c r="I45" s="89"/>
      <c r="J45" s="42"/>
    </row>
    <row r="46" spans="2:10" ht="15.75" thickBot="1">
      <c r="B46" s="90" t="s">
        <v>58</v>
      </c>
      <c r="C46" s="91"/>
      <c r="D46" s="54">
        <v>0</v>
      </c>
      <c r="E46" s="54">
        <f>(D51)</f>
        <v>132</v>
      </c>
      <c r="F46" s="54">
        <f>(E51)</f>
        <v>365.2</v>
      </c>
      <c r="G46" s="54">
        <f>(F51)</f>
        <v>621.72</v>
      </c>
      <c r="H46" s="54">
        <f>(G51)</f>
        <v>903.892</v>
      </c>
      <c r="I46" s="54">
        <f>(H51)</f>
        <v>1214.2812000000001</v>
      </c>
      <c r="J46" s="42"/>
    </row>
    <row r="47" spans="2:10" ht="15.75" thickBot="1">
      <c r="B47" s="90" t="s">
        <v>43</v>
      </c>
      <c r="C47" s="92"/>
      <c r="D47" s="56">
        <v>150</v>
      </c>
      <c r="E47" s="56">
        <v>200</v>
      </c>
      <c r="F47" s="56">
        <v>200</v>
      </c>
      <c r="G47" s="56">
        <v>200</v>
      </c>
      <c r="H47" s="56">
        <v>200</v>
      </c>
      <c r="I47" s="56">
        <v>200</v>
      </c>
      <c r="J47" s="42"/>
    </row>
    <row r="48" spans="2:10" ht="15.75" thickBot="1">
      <c r="B48" s="90" t="s">
        <v>64</v>
      </c>
      <c r="C48" s="92"/>
      <c r="D48" s="54">
        <v>-30</v>
      </c>
      <c r="E48" s="54">
        <v>0</v>
      </c>
      <c r="F48" s="54">
        <v>0</v>
      </c>
      <c r="G48" s="54">
        <v>0</v>
      </c>
      <c r="H48" s="54">
        <v>0</v>
      </c>
      <c r="I48" s="54">
        <v>0</v>
      </c>
      <c r="J48" s="42"/>
    </row>
    <row r="49" spans="2:10" ht="15.75" thickBot="1">
      <c r="B49" s="90" t="s">
        <v>62</v>
      </c>
      <c r="C49" s="92"/>
      <c r="D49" s="56">
        <f aca="true" t="shared" si="3" ref="D49:I49">SUM(D46:D48)</f>
        <v>120</v>
      </c>
      <c r="E49" s="56">
        <f t="shared" si="3"/>
        <v>332</v>
      </c>
      <c r="F49" s="56">
        <f t="shared" si="3"/>
        <v>565.2</v>
      </c>
      <c r="G49" s="56">
        <f t="shared" si="3"/>
        <v>821.72</v>
      </c>
      <c r="H49" s="56">
        <f t="shared" si="3"/>
        <v>1103.892</v>
      </c>
      <c r="I49" s="56">
        <f t="shared" si="3"/>
        <v>1414.2812000000001</v>
      </c>
      <c r="J49" s="42"/>
    </row>
    <row r="50" spans="2:10" ht="15.75" thickBot="1">
      <c r="B50" s="90" t="s">
        <v>63</v>
      </c>
      <c r="C50" s="91"/>
      <c r="D50" s="54">
        <f aca="true" t="shared" si="4" ref="D50:I50">(D49*0.1)</f>
        <v>12</v>
      </c>
      <c r="E50" s="54">
        <f t="shared" si="4"/>
        <v>33.2</v>
      </c>
      <c r="F50" s="54">
        <f t="shared" si="4"/>
        <v>56.52000000000001</v>
      </c>
      <c r="G50" s="54">
        <f t="shared" si="4"/>
        <v>82.17200000000001</v>
      </c>
      <c r="H50" s="54">
        <f t="shared" si="4"/>
        <v>110.38920000000002</v>
      </c>
      <c r="I50" s="54">
        <f t="shared" si="4"/>
        <v>141.42812</v>
      </c>
      <c r="J50" s="42"/>
    </row>
    <row r="51" spans="2:10" ht="15.75" thickBot="1">
      <c r="B51" s="90" t="s">
        <v>60</v>
      </c>
      <c r="C51" s="91"/>
      <c r="D51" s="54">
        <f aca="true" t="shared" si="5" ref="D51:I51">D50+D49</f>
        <v>132</v>
      </c>
      <c r="E51" s="54">
        <f t="shared" si="5"/>
        <v>365.2</v>
      </c>
      <c r="F51" s="54">
        <f t="shared" si="5"/>
        <v>621.72</v>
      </c>
      <c r="G51" s="54">
        <f t="shared" si="5"/>
        <v>903.892</v>
      </c>
      <c r="H51" s="54">
        <f t="shared" si="5"/>
        <v>1214.2812000000001</v>
      </c>
      <c r="I51" s="57">
        <f t="shared" si="5"/>
        <v>1555.7093200000002</v>
      </c>
      <c r="J51" s="42"/>
    </row>
    <row r="52" spans="2:10" ht="15">
      <c r="B52" s="55" t="s">
        <v>65</v>
      </c>
      <c r="C52" s="41"/>
      <c r="D52" s="42"/>
      <c r="E52" s="42"/>
      <c r="F52" s="42"/>
      <c r="G52" s="42"/>
      <c r="H52" s="42"/>
      <c r="I52" s="42"/>
      <c r="J52" s="2"/>
    </row>
    <row r="53" spans="3:11" ht="15">
      <c r="C53" s="2"/>
      <c r="D53" s="2"/>
      <c r="E53" s="2"/>
      <c r="F53" s="2"/>
      <c r="G53" s="2"/>
      <c r="H53" s="2"/>
      <c r="I53" s="2"/>
      <c r="J53" s="2"/>
      <c r="K53" s="2"/>
    </row>
    <row r="54" spans="2:10" ht="15">
      <c r="B54" s="27"/>
      <c r="C54" s="27"/>
      <c r="D54" s="27"/>
      <c r="E54" s="27"/>
      <c r="F54" s="27"/>
      <c r="G54" s="27"/>
      <c r="H54" s="27"/>
      <c r="I54" s="27"/>
      <c r="J54" s="2"/>
    </row>
    <row r="55" spans="2:10" ht="6.75" customHeight="1" thickBot="1">
      <c r="B55" s="9"/>
      <c r="C55" s="9"/>
      <c r="D55" s="9"/>
      <c r="E55" s="9"/>
      <c r="F55" s="9"/>
      <c r="G55" s="9"/>
      <c r="H55" s="9"/>
      <c r="I55" s="9"/>
      <c r="J55" s="2"/>
    </row>
    <row r="56" spans="2:13" ht="15.75" thickBot="1">
      <c r="B56" s="43"/>
      <c r="C56" s="44"/>
      <c r="D56" s="22" t="s">
        <v>1</v>
      </c>
      <c r="E56" s="22" t="s">
        <v>2</v>
      </c>
      <c r="F56" s="22" t="s">
        <v>3</v>
      </c>
      <c r="G56" s="22" t="s">
        <v>4</v>
      </c>
      <c r="H56" s="22" t="s">
        <v>5</v>
      </c>
      <c r="I56" s="22" t="s">
        <v>6</v>
      </c>
      <c r="J56" s="44"/>
      <c r="M56" s="7"/>
    </row>
    <row r="57" spans="2:10" ht="6" customHeight="1">
      <c r="B57" s="41"/>
      <c r="C57" s="41"/>
      <c r="D57" s="42"/>
      <c r="E57" s="42"/>
      <c r="F57" s="42"/>
      <c r="G57" s="42"/>
      <c r="H57" s="42"/>
      <c r="I57" s="42"/>
      <c r="J57" s="42"/>
    </row>
    <row r="58" spans="2:10" ht="15.75" thickBot="1">
      <c r="B58" s="88" t="s">
        <v>66</v>
      </c>
      <c r="C58" s="89"/>
      <c r="D58" s="89"/>
      <c r="E58" s="89"/>
      <c r="F58" s="89"/>
      <c r="G58" s="89"/>
      <c r="H58" s="89"/>
      <c r="I58" s="89"/>
      <c r="J58" s="42"/>
    </row>
    <row r="59" spans="2:10" ht="15.75" thickBot="1">
      <c r="B59" s="90" t="s">
        <v>58</v>
      </c>
      <c r="C59" s="91"/>
      <c r="D59" s="54">
        <v>0</v>
      </c>
      <c r="E59" s="54">
        <f>(D64)</f>
        <v>50.5</v>
      </c>
      <c r="F59" s="54">
        <f>(E64)</f>
        <v>51.005</v>
      </c>
      <c r="G59" s="54">
        <f>(F64)</f>
        <v>51.51505</v>
      </c>
      <c r="H59" s="54">
        <f>(G64)</f>
        <v>52.0302005</v>
      </c>
      <c r="I59" s="54">
        <f>(H64)</f>
        <v>52.550502505</v>
      </c>
      <c r="J59" s="42"/>
    </row>
    <row r="60" spans="2:10" ht="15.75" thickBot="1">
      <c r="B60" s="90" t="s">
        <v>67</v>
      </c>
      <c r="C60" s="92"/>
      <c r="D60" s="56">
        <v>50</v>
      </c>
      <c r="E60" s="56">
        <v>0</v>
      </c>
      <c r="F60" s="56">
        <v>0</v>
      </c>
      <c r="G60" s="56">
        <v>0</v>
      </c>
      <c r="H60" s="56">
        <v>0</v>
      </c>
      <c r="I60" s="56">
        <v>0</v>
      </c>
      <c r="J60" s="42"/>
    </row>
    <row r="61" spans="2:10" ht="15.75" thickBot="1">
      <c r="B61" s="90" t="s">
        <v>61</v>
      </c>
      <c r="C61" s="92"/>
      <c r="D61" s="54">
        <v>0</v>
      </c>
      <c r="E61" s="54">
        <v>0</v>
      </c>
      <c r="F61" s="54">
        <v>0</v>
      </c>
      <c r="G61" s="54">
        <v>0</v>
      </c>
      <c r="H61" s="54">
        <v>0</v>
      </c>
      <c r="I61" s="54">
        <v>0</v>
      </c>
      <c r="J61" s="42"/>
    </row>
    <row r="62" spans="2:10" ht="15.75" thickBot="1">
      <c r="B62" s="90" t="s">
        <v>62</v>
      </c>
      <c r="C62" s="92"/>
      <c r="D62" s="56">
        <f aca="true" t="shared" si="6" ref="D62:I62">SUM(D59:D61)</f>
        <v>50</v>
      </c>
      <c r="E62" s="56">
        <f t="shared" si="6"/>
        <v>50.5</v>
      </c>
      <c r="F62" s="56">
        <f t="shared" si="6"/>
        <v>51.005</v>
      </c>
      <c r="G62" s="56">
        <f t="shared" si="6"/>
        <v>51.51505</v>
      </c>
      <c r="H62" s="56">
        <f t="shared" si="6"/>
        <v>52.0302005</v>
      </c>
      <c r="I62" s="56">
        <f t="shared" si="6"/>
        <v>52.550502505</v>
      </c>
      <c r="J62" s="42"/>
    </row>
    <row r="63" spans="2:10" ht="15.75" thickBot="1">
      <c r="B63" s="90" t="s">
        <v>59</v>
      </c>
      <c r="C63" s="91"/>
      <c r="D63" s="54">
        <f aca="true" t="shared" si="7" ref="D63:I63">(D62*0.01)</f>
        <v>0.5</v>
      </c>
      <c r="E63" s="54">
        <f t="shared" si="7"/>
        <v>0.505</v>
      </c>
      <c r="F63" s="54">
        <f t="shared" si="7"/>
        <v>0.51005</v>
      </c>
      <c r="G63" s="54">
        <f t="shared" si="7"/>
        <v>0.5151505000000001</v>
      </c>
      <c r="H63" s="54">
        <f t="shared" si="7"/>
        <v>0.520302005</v>
      </c>
      <c r="I63" s="54">
        <f t="shared" si="7"/>
        <v>0.52550502505</v>
      </c>
      <c r="J63" s="42"/>
    </row>
    <row r="64" spans="2:10" ht="15.75" thickBot="1">
      <c r="B64" s="90" t="s">
        <v>60</v>
      </c>
      <c r="C64" s="91"/>
      <c r="D64" s="54">
        <f aca="true" t="shared" si="8" ref="D64:I64">D63+D62</f>
        <v>50.5</v>
      </c>
      <c r="E64" s="54">
        <f t="shared" si="8"/>
        <v>51.005</v>
      </c>
      <c r="F64" s="54">
        <f t="shared" si="8"/>
        <v>51.51505</v>
      </c>
      <c r="G64" s="54">
        <f t="shared" si="8"/>
        <v>52.0302005</v>
      </c>
      <c r="H64" s="54">
        <f t="shared" si="8"/>
        <v>52.550502505</v>
      </c>
      <c r="I64" s="54">
        <f t="shared" si="8"/>
        <v>53.07600753005</v>
      </c>
      <c r="J64" s="42"/>
    </row>
    <row r="65" spans="3:10" ht="15">
      <c r="C65" s="41"/>
      <c r="D65" s="42"/>
      <c r="E65" s="42"/>
      <c r="F65" s="42"/>
      <c r="G65" s="42"/>
      <c r="H65" s="42"/>
      <c r="I65" s="42"/>
      <c r="J65" s="2"/>
    </row>
    <row r="66" spans="2:10" ht="15.75" thickBot="1">
      <c r="B66" s="88" t="s">
        <v>57</v>
      </c>
      <c r="C66" s="89"/>
      <c r="D66" s="89"/>
      <c r="E66" s="89"/>
      <c r="F66" s="89"/>
      <c r="G66" s="89"/>
      <c r="H66" s="89"/>
      <c r="I66" s="89"/>
      <c r="J66" s="2"/>
    </row>
    <row r="67" spans="2:10" ht="15.75" thickBot="1">
      <c r="B67" s="90" t="s">
        <v>58</v>
      </c>
      <c r="C67" s="91"/>
      <c r="D67" s="54">
        <v>0</v>
      </c>
      <c r="E67" s="54">
        <f>(D72)</f>
        <v>110</v>
      </c>
      <c r="F67" s="54">
        <f>(E72)</f>
        <v>341</v>
      </c>
      <c r="G67" s="54">
        <f>(F72)</f>
        <v>595.1</v>
      </c>
      <c r="H67" s="54">
        <f>(G72)</f>
        <v>874.61</v>
      </c>
      <c r="I67" s="54">
        <f>(H72)</f>
        <v>1182.0710000000001</v>
      </c>
      <c r="J67" s="2"/>
    </row>
    <row r="68" spans="2:10" ht="15.75" thickBot="1">
      <c r="B68" s="90" t="s">
        <v>43</v>
      </c>
      <c r="C68" s="92"/>
      <c r="D68" s="56">
        <v>100</v>
      </c>
      <c r="E68" s="56">
        <v>200</v>
      </c>
      <c r="F68" s="56">
        <v>200</v>
      </c>
      <c r="G68" s="56">
        <v>200</v>
      </c>
      <c r="H68" s="56">
        <v>200</v>
      </c>
      <c r="I68" s="56">
        <v>200</v>
      </c>
      <c r="J68" s="2"/>
    </row>
    <row r="69" spans="2:10" ht="15.75" thickBot="1">
      <c r="B69" s="90" t="s">
        <v>64</v>
      </c>
      <c r="C69" s="92"/>
      <c r="D69" s="54">
        <v>0</v>
      </c>
      <c r="E69" s="54">
        <v>0</v>
      </c>
      <c r="F69" s="54">
        <v>0</v>
      </c>
      <c r="G69" s="54">
        <v>0</v>
      </c>
      <c r="H69" s="54">
        <v>0</v>
      </c>
      <c r="I69" s="54">
        <v>0</v>
      </c>
      <c r="J69" s="2"/>
    </row>
    <row r="70" spans="2:10" ht="15.75" thickBot="1">
      <c r="B70" s="90" t="s">
        <v>62</v>
      </c>
      <c r="C70" s="92"/>
      <c r="D70" s="56">
        <f aca="true" t="shared" si="9" ref="D70:I70">SUM(D67:D69)</f>
        <v>100</v>
      </c>
      <c r="E70" s="56">
        <f t="shared" si="9"/>
        <v>310</v>
      </c>
      <c r="F70" s="56">
        <f t="shared" si="9"/>
        <v>541</v>
      </c>
      <c r="G70" s="56">
        <f t="shared" si="9"/>
        <v>795.1</v>
      </c>
      <c r="H70" s="56">
        <f t="shared" si="9"/>
        <v>1074.6100000000001</v>
      </c>
      <c r="I70" s="56">
        <f t="shared" si="9"/>
        <v>1382.0710000000001</v>
      </c>
      <c r="J70" s="2"/>
    </row>
    <row r="71" spans="2:10" ht="15.75" thickBot="1">
      <c r="B71" s="90" t="s">
        <v>63</v>
      </c>
      <c r="C71" s="91"/>
      <c r="D71" s="54">
        <f aca="true" t="shared" si="10" ref="D71:I71">(D70*0.1)</f>
        <v>10</v>
      </c>
      <c r="E71" s="54">
        <f t="shared" si="10"/>
        <v>31</v>
      </c>
      <c r="F71" s="54">
        <f t="shared" si="10"/>
        <v>54.1</v>
      </c>
      <c r="G71" s="54">
        <f t="shared" si="10"/>
        <v>79.51</v>
      </c>
      <c r="H71" s="54">
        <f t="shared" si="10"/>
        <v>107.46100000000001</v>
      </c>
      <c r="I71" s="54">
        <f t="shared" si="10"/>
        <v>138.20710000000003</v>
      </c>
      <c r="J71" s="2"/>
    </row>
    <row r="72" spans="2:10" ht="15.75" thickBot="1">
      <c r="B72" s="90" t="s">
        <v>60</v>
      </c>
      <c r="C72" s="91"/>
      <c r="D72" s="54">
        <f aca="true" t="shared" si="11" ref="D72:I72">D71+D70</f>
        <v>110</v>
      </c>
      <c r="E72" s="54">
        <f t="shared" si="11"/>
        <v>341</v>
      </c>
      <c r="F72" s="54">
        <f t="shared" si="11"/>
        <v>595.1</v>
      </c>
      <c r="G72" s="54">
        <f t="shared" si="11"/>
        <v>874.61</v>
      </c>
      <c r="H72" s="54">
        <f t="shared" si="11"/>
        <v>1182.0710000000001</v>
      </c>
      <c r="I72" s="54">
        <f t="shared" si="11"/>
        <v>1520.2781000000002</v>
      </c>
      <c r="J72" s="2"/>
    </row>
    <row r="73" spans="2:10" ht="15.75" thickBot="1">
      <c r="B73" s="55"/>
      <c r="C73" s="41"/>
      <c r="D73" s="42"/>
      <c r="E73" s="42"/>
      <c r="F73" s="42"/>
      <c r="G73" s="42"/>
      <c r="H73" s="42"/>
      <c r="I73" s="42"/>
      <c r="J73" s="2"/>
    </row>
    <row r="74" spans="2:11" ht="15.75" thickBot="1">
      <c r="B74" s="90" t="s">
        <v>68</v>
      </c>
      <c r="C74" s="91"/>
      <c r="D74" s="54">
        <f aca="true" t="shared" si="12" ref="D74:I74">D72+D64</f>
        <v>160.5</v>
      </c>
      <c r="E74" s="54">
        <f t="shared" si="12"/>
        <v>392.005</v>
      </c>
      <c r="F74" s="54">
        <f t="shared" si="12"/>
        <v>646.61505</v>
      </c>
      <c r="G74" s="54">
        <f t="shared" si="12"/>
        <v>926.6402005</v>
      </c>
      <c r="H74" s="54">
        <f t="shared" si="12"/>
        <v>1234.621502505</v>
      </c>
      <c r="I74" s="58">
        <f t="shared" si="12"/>
        <v>1573.3541075300502</v>
      </c>
      <c r="J74" s="2"/>
      <c r="K74" s="2"/>
    </row>
    <row r="75" spans="2:11" ht="15" customHeight="1">
      <c r="B75" s="95" t="s">
        <v>71</v>
      </c>
      <c r="C75" s="95"/>
      <c r="D75" s="95"/>
      <c r="E75" s="95"/>
      <c r="F75" s="95"/>
      <c r="G75" s="95"/>
      <c r="H75" s="95"/>
      <c r="I75" s="95"/>
      <c r="J75" s="2"/>
      <c r="K75" s="2"/>
    </row>
    <row r="76" spans="2:12" ht="15">
      <c r="B76" s="96"/>
      <c r="C76" s="96"/>
      <c r="D76" s="96"/>
      <c r="E76" s="96"/>
      <c r="F76" s="96"/>
      <c r="G76" s="96"/>
      <c r="H76" s="96"/>
      <c r="I76" s="96"/>
      <c r="J76" s="2"/>
      <c r="K76" s="2"/>
      <c r="L76" s="46"/>
    </row>
    <row r="77" spans="2:12" ht="15">
      <c r="B77" s="96"/>
      <c r="C77" s="96"/>
      <c r="D77" s="96"/>
      <c r="E77" s="96"/>
      <c r="F77" s="96"/>
      <c r="G77" s="96"/>
      <c r="H77" s="96"/>
      <c r="I77" s="96"/>
      <c r="J77" s="2"/>
      <c r="K77" s="2"/>
      <c r="L77" s="46"/>
    </row>
    <row r="78" spans="2:12" ht="15">
      <c r="B78" s="60"/>
      <c r="C78" s="60"/>
      <c r="D78" s="60"/>
      <c r="E78" s="60"/>
      <c r="F78" s="60"/>
      <c r="G78" s="60"/>
      <c r="H78" s="60"/>
      <c r="I78" s="60"/>
      <c r="J78" s="2"/>
      <c r="K78" s="2"/>
      <c r="L78" s="46"/>
    </row>
    <row r="79" spans="2:12" ht="15">
      <c r="B79" s="60"/>
      <c r="C79" s="60"/>
      <c r="D79" s="60"/>
      <c r="E79" s="60"/>
      <c r="F79" s="60"/>
      <c r="G79" s="60"/>
      <c r="H79" s="60"/>
      <c r="I79" s="60"/>
      <c r="J79" s="2"/>
      <c r="K79" s="2"/>
      <c r="L79" s="46"/>
    </row>
    <row r="80" spans="3:12" ht="15">
      <c r="C80" s="2"/>
      <c r="D80" s="2"/>
      <c r="E80" s="2"/>
      <c r="F80" s="2"/>
      <c r="G80" s="2"/>
      <c r="H80" s="2"/>
      <c r="I80" s="2"/>
      <c r="J80" s="2"/>
      <c r="K80" s="2"/>
      <c r="L80" s="2"/>
    </row>
    <row r="81" spans="1:12" ht="15">
      <c r="A81" s="4"/>
      <c r="B81" s="48" t="s">
        <v>49</v>
      </c>
      <c r="C81" s="6"/>
      <c r="D81" s="6"/>
      <c r="E81" s="6"/>
      <c r="F81" s="6"/>
      <c r="G81" s="6"/>
      <c r="H81" s="6"/>
      <c r="I81" s="6"/>
      <c r="J81" s="6"/>
      <c r="K81" s="30"/>
      <c r="L81" s="30" t="s">
        <v>50</v>
      </c>
    </row>
    <row r="82" spans="2:12" ht="15">
      <c r="B82" s="2"/>
      <c r="C82" s="2"/>
      <c r="D82" s="2"/>
      <c r="E82" s="2"/>
      <c r="F82" s="2"/>
      <c r="G82" s="2"/>
      <c r="H82" s="2"/>
      <c r="I82" s="2"/>
      <c r="J82" s="2"/>
      <c r="K82" s="2"/>
      <c r="L82" s="65" t="s">
        <v>78</v>
      </c>
    </row>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sheetData>
  <sheetProtection password="CC8C" sheet="1" objects="1" scenarios="1"/>
  <mergeCells count="32">
    <mergeCell ref="B63:C63"/>
    <mergeCell ref="B64:C64"/>
    <mergeCell ref="B23:K25"/>
    <mergeCell ref="B75:I77"/>
    <mergeCell ref="B16:K17"/>
    <mergeCell ref="B33:C33"/>
    <mergeCell ref="B34:C34"/>
    <mergeCell ref="B32:I32"/>
    <mergeCell ref="B36:C36"/>
    <mergeCell ref="B45:I45"/>
    <mergeCell ref="B68:C68"/>
    <mergeCell ref="B69:C69"/>
    <mergeCell ref="B70:C70"/>
    <mergeCell ref="B71:C71"/>
    <mergeCell ref="B72:C72"/>
    <mergeCell ref="B74:C74"/>
    <mergeCell ref="B67:C67"/>
    <mergeCell ref="B35:C35"/>
    <mergeCell ref="B58:I58"/>
    <mergeCell ref="B59:C59"/>
    <mergeCell ref="B66:I66"/>
    <mergeCell ref="B37:C37"/>
    <mergeCell ref="B38:C38"/>
    <mergeCell ref="B60:C60"/>
    <mergeCell ref="B61:C61"/>
    <mergeCell ref="B62:C62"/>
    <mergeCell ref="B46:C46"/>
    <mergeCell ref="B47:C47"/>
    <mergeCell ref="B49:C49"/>
    <mergeCell ref="B50:C50"/>
    <mergeCell ref="B48:C48"/>
    <mergeCell ref="B51:C51"/>
  </mergeCells>
  <hyperlinks>
    <hyperlink ref="B81" location="'P1'!A1" display="HOME"/>
    <hyperlink ref="L81" location="'P8'!A1" display="&lt;&lt; BACK"/>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Debt Advice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david.rodger</dc:creator>
  <cp:keywords/>
  <dc:description/>
  <cp:lastModifiedBy>david.rodger</cp:lastModifiedBy>
  <dcterms:created xsi:type="dcterms:W3CDTF">2011-02-06T19:42:13Z</dcterms:created>
  <dcterms:modified xsi:type="dcterms:W3CDTF">2011-08-16T19:30:13Z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